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80" windowWidth="9720" windowHeight="6495" activeTab="0"/>
  </bookViews>
  <sheets>
    <sheet name="видатки" sheetId="1" r:id="rId1"/>
  </sheets>
  <definedNames>
    <definedName name="_xlnm.Print_Titles" localSheetId="0">'видатки'!$6:$8</definedName>
    <definedName name="_xlnm.Print_Area" localSheetId="0">'видатки'!$A$1:$N$75</definedName>
  </definedNames>
  <calcPr fullCalcOnLoad="1"/>
</workbook>
</file>

<file path=xl/sharedStrings.xml><?xml version="1.0" encoding="utf-8"?>
<sst xmlns="http://schemas.openxmlformats.org/spreadsheetml/2006/main" count="136" uniqueCount="126">
  <si>
    <t>Загальний фонд</t>
  </si>
  <si>
    <t>Спеціальний фонд</t>
  </si>
  <si>
    <t>РАЗОМ</t>
  </si>
  <si>
    <t xml:space="preserve">Затверджено на рік </t>
  </si>
  <si>
    <t>Найменування показників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</si>
  <si>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</si>
  <si>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</si>
  <si>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</si>
  <si>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</si>
  <si>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</si>
  <si>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</si>
  <si>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</si>
  <si>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</si>
  <si>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</si>
  <si>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</si>
  <si>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</si>
  <si>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</si>
  <si>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1021</t>
  </si>
  <si>
    <t>Надання загальної середньої освіти закладами загальної середньої освіти</t>
  </si>
  <si>
    <t>1031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</si>
  <si>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</si>
  <si>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</si>
  <si>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</si>
  <si>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</si>
  <si>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</si>
  <si>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</si>
  <si>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</si>
  <si>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</si>
  <si>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</si>
  <si>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</si>
  <si>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</si>
  <si>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</si>
  <si>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</si>
  <si>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</si>
  <si>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</si>
  <si>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</si>
  <si>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</si>
  <si>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</si>
  <si>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</si>
  <si>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</si>
  <si>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</si>
  <si>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</si>
  <si>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</si>
  <si>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</si>
  <si>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</si>
  <si>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</si>
  <si>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</si>
  <si>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</si>
  <si>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</si>
  <si>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</si>
  <si>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</si>
  <si>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</si>
  <si>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</si>
  <si>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</si>
  <si>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</si>
  <si>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</si>
  <si>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</si>
  <si>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</si>
  <si>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Інші видатки на соціальний захист ветеранів війни та праці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</si>
  <si>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</si>
  <si>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</si>
  <si>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</si>
  <si>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</si>
  <si>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</si>
  <si>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</si>
  <si>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</si>
  <si>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</si>
  <si>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</si>
  <si>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</si>
  <si>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</si>
  <si>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</si>
  <si>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</si>
  <si>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</si>
  <si>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</si>
  <si>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</si>
  <si>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</si>
  <si>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</si>
  <si>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</si>
  <si>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</si>
  <si>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</si>
  <si>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</si>
  <si>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</si>
  <si>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</si>
  <si>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6030</t>
  </si>
  <si>
    <t>Організація благоустрою населених пунктів</t>
  </si>
  <si>
    <t>7000</t>
  </si>
  <si>
    <t>Економічна діяльність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</si>
  <si>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</si>
  <si>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</si>
  <si>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</si>
  <si>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</si>
  <si>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</si>
  <si>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</si>
  <si>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</si>
  <si>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</si>
  <si>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</si>
  <si>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</si>
  <si>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</si>
  <si>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</si>
  <si>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8710</t>
  </si>
  <si>
    <t>Резервний фонд місцевого бюджету</t>
  </si>
  <si>
    <t>Всього по бюджету</t>
  </si>
  <si>
    <r>
      <t>Код ТПКВКМБ /
ТКВКБМС</t>
    </r>
    <r>
      <rPr>
        <vertAlign val="superscript"/>
        <sz val="14"/>
        <rFont val="Times New Roman"/>
        <family val="1"/>
      </rPr>
      <t>2</t>
    </r>
  </si>
  <si>
    <t>грн</t>
  </si>
  <si>
    <t>Додаток 2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</si>
  <si>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</si>
  <si>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</si>
  <si>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Виконання інвестиційних проектів в рамках здійснення заходів щодо соціально-економічного розвитку окремих територій</t>
  </si>
  <si>
    <t>Надання спеціалізованої освіти мистецькими школами</t>
  </si>
  <si>
    <t>Будівництво 1 інших об'єктів комунальної власності</t>
  </si>
  <si>
    <t>Природоохоронні заходи за рахунок цільових фондів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</si>
  <si>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</si>
  <si>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 трансферти</t>
  </si>
  <si>
    <t>% виконання до уточненого плану на рік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</si>
  <si>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</si>
  <si>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та роботи з територіальної оборони</t>
  </si>
  <si>
    <t>Інші заходи, пов'язані з економічною діяльністю</t>
  </si>
  <si>
    <t>Експлуатація та технічне обслуговування житлового фонду</t>
  </si>
  <si>
    <t>від _______________2023 р №_______</t>
  </si>
  <si>
    <t xml:space="preserve">Уточнений план 
на 2023 рік </t>
  </si>
  <si>
    <t>до рішення виконавчого комітету</t>
  </si>
  <si>
    <t>Внески до статутного капіталу суб'єктів господарювання</t>
  </si>
  <si>
    <r>
      <t xml:space="preserve">   Звіт про виконання бюджету Олександрівської селищної територіальної громади по видатках  за </t>
    </r>
    <r>
      <rPr>
        <b/>
        <sz val="14"/>
        <rFont val="Arial"/>
        <family val="2"/>
      </rPr>
      <t>I</t>
    </r>
    <r>
      <rPr>
        <b/>
        <sz val="14"/>
        <rFont val="Times New Roman"/>
        <family val="1"/>
      </rPr>
      <t xml:space="preserve"> півріччя   2023 року</t>
    </r>
  </si>
  <si>
    <t>Членські внески до асоціацій органів місцевого самоврядування</t>
  </si>
  <si>
    <t>Інші субвенції з місцевого бюджету</t>
  </si>
  <si>
    <t>Виконано  
за I півріччя  2023 року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</si>
</sst>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81" fontId="3" fillId="0" borderId="0" xfId="0" applyNumberFormat="1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2" fontId="3" fillId="0" borderId="10" xfId="55" applyNumberFormat="1" applyFont="1" applyFill="1" applyBorder="1">
      <alignment/>
      <protection/>
    </xf>
    <xf numFmtId="180" fontId="3" fillId="0" borderId="10" xfId="55" applyNumberFormat="1" applyFont="1" applyFill="1" applyBorder="1">
      <alignment/>
      <protection/>
    </xf>
    <xf numFmtId="2" fontId="3" fillId="0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 quotePrefix="1">
      <alignment/>
    </xf>
    <xf numFmtId="2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Alignment="1">
      <alignment wrapText="1"/>
    </xf>
    <xf numFmtId="2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justify" wrapText="1"/>
    </xf>
    <xf numFmtId="0" fontId="3" fillId="0" borderId="10" xfId="0" applyFont="1" applyFill="1" applyBorder="1" applyAlignment="1" quotePrefix="1">
      <alignment horizontal="left"/>
    </xf>
    <xf numFmtId="180" fontId="3" fillId="0" borderId="0" xfId="55" applyNumberFormat="1" applyFont="1" applyFill="1" applyBorder="1">
      <alignment/>
      <protection/>
    </xf>
    <xf numFmtId="2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wrapText="1"/>
    </xf>
    <xf numFmtId="2" fontId="3" fillId="0" borderId="10" xfId="0" applyNumberFormat="1" applyFont="1" applyFill="1" applyBorder="1" applyAlignment="1">
      <alignment horizontal="justify" vertical="top" wrapText="1"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justify" wrapText="1"/>
      <protection/>
    </xf>
    <xf numFmtId="2" fontId="5" fillId="0" borderId="10" xfId="55" applyNumberFormat="1" applyFont="1" applyFill="1" applyBorder="1">
      <alignment/>
      <protection/>
    </xf>
    <xf numFmtId="180" fontId="5" fillId="0" borderId="10" xfId="55" applyNumberFormat="1" applyFont="1" applyFill="1" applyBorder="1">
      <alignment/>
      <protection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видатки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tabSelected="1" zoomScalePageLayoutView="0" workbookViewId="0" topLeftCell="A1">
      <pane xSplit="2" ySplit="8" topLeftCell="L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:N4"/>
    </sheetView>
  </sheetViews>
  <sheetFormatPr defaultColWidth="9.00390625" defaultRowHeight="12.75"/>
  <cols>
    <col min="1" max="1" width="14.875" style="1" customWidth="1"/>
    <col min="2" max="2" width="98.125" style="3" customWidth="1"/>
    <col min="3" max="3" width="18.875" style="3" customWidth="1"/>
    <col min="4" max="4" width="19.00390625" style="3" customWidth="1"/>
    <col min="5" max="5" width="18.375" style="3" customWidth="1"/>
    <col min="6" max="6" width="15.875" style="3" customWidth="1"/>
    <col min="7" max="7" width="17.75390625" style="3" customWidth="1"/>
    <col min="8" max="8" width="17.00390625" style="3" customWidth="1"/>
    <col min="9" max="9" width="17.125" style="3" customWidth="1"/>
    <col min="10" max="10" width="15.75390625" style="3" customWidth="1"/>
    <col min="11" max="11" width="19.625" style="3" customWidth="1"/>
    <col min="12" max="12" width="19.25390625" style="3" customWidth="1"/>
    <col min="13" max="13" width="18.625" style="3" customWidth="1"/>
    <col min="14" max="14" width="15.875" style="3" customWidth="1"/>
    <col min="15" max="15" width="10.375" style="3" customWidth="1"/>
    <col min="16" max="16" width="11.75390625" style="3" customWidth="1"/>
    <col min="17" max="17" width="9.125" style="3" customWidth="1"/>
    <col min="18" max="18" width="10.375" style="3" customWidth="1"/>
    <col min="19" max="16384" width="9.125" style="3" customWidth="1"/>
  </cols>
  <sheetData>
    <row r="1" spans="2:12" ht="18.75">
      <c r="B1" s="31"/>
      <c r="C1" s="31"/>
      <c r="D1" s="31"/>
      <c r="E1" s="31"/>
      <c r="F1" s="2"/>
      <c r="G1" s="2"/>
      <c r="L1" s="3" t="s">
        <v>104</v>
      </c>
    </row>
    <row r="2" spans="2:12" ht="18.75">
      <c r="B2" s="2"/>
      <c r="C2" s="2"/>
      <c r="D2" s="2"/>
      <c r="E2" s="2"/>
      <c r="F2" s="2"/>
      <c r="G2" s="2"/>
      <c r="L2" s="10" t="s">
        <v>120</v>
      </c>
    </row>
    <row r="3" spans="2:12" ht="18.75">
      <c r="B3" s="2"/>
      <c r="C3" s="2"/>
      <c r="D3" s="2"/>
      <c r="E3" s="2"/>
      <c r="F3" s="2"/>
      <c r="G3" s="2"/>
      <c r="L3" s="10" t="s">
        <v>118</v>
      </c>
    </row>
    <row r="4" spans="1:14" ht="18.75">
      <c r="A4" s="30" t="s">
        <v>122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8.75">
      <c r="B5" s="2"/>
      <c r="C5" s="2"/>
      <c r="D5" s="4"/>
      <c r="E5" s="4"/>
      <c r="F5" s="4"/>
      <c r="G5" s="4"/>
      <c r="H5" s="4"/>
      <c r="I5" s="2"/>
      <c r="J5" s="2"/>
      <c r="K5" s="2"/>
      <c r="L5" s="2"/>
      <c r="N5" s="3" t="s">
        <v>103</v>
      </c>
    </row>
    <row r="6" spans="1:18" ht="15.75" customHeight="1">
      <c r="A6" s="28" t="s">
        <v>102</v>
      </c>
      <c r="B6" s="27" t="s">
        <v>4</v>
      </c>
      <c r="C6" s="27" t="s">
        <v>0</v>
      </c>
      <c r="D6" s="27"/>
      <c r="E6" s="27"/>
      <c r="F6" s="27"/>
      <c r="G6" s="27" t="s">
        <v>1</v>
      </c>
      <c r="H6" s="27"/>
      <c r="I6" s="27"/>
      <c r="J6" s="27"/>
      <c r="K6" s="27" t="s">
        <v>2</v>
      </c>
      <c r="L6" s="27"/>
      <c r="M6" s="27"/>
      <c r="N6" s="27"/>
      <c r="O6" s="5"/>
      <c r="P6" s="5"/>
      <c r="Q6" s="5"/>
      <c r="R6" s="5"/>
    </row>
    <row r="7" spans="1:18" ht="12.75" customHeight="1">
      <c r="A7" s="29"/>
      <c r="B7" s="27"/>
      <c r="C7" s="26" t="s">
        <v>3</v>
      </c>
      <c r="D7" s="26" t="s">
        <v>119</v>
      </c>
      <c r="E7" s="26" t="s">
        <v>125</v>
      </c>
      <c r="F7" s="26" t="s">
        <v>113</v>
      </c>
      <c r="G7" s="26" t="s">
        <v>3</v>
      </c>
      <c r="H7" s="26" t="s">
        <v>119</v>
      </c>
      <c r="I7" s="26" t="s">
        <v>125</v>
      </c>
      <c r="J7" s="26" t="s">
        <v>113</v>
      </c>
      <c r="K7" s="26" t="s">
        <v>3</v>
      </c>
      <c r="L7" s="26" t="s">
        <v>119</v>
      </c>
      <c r="M7" s="26" t="s">
        <v>125</v>
      </c>
      <c r="N7" s="26" t="s">
        <v>113</v>
      </c>
      <c r="O7" s="5"/>
      <c r="P7" s="5"/>
      <c r="Q7" s="5"/>
      <c r="R7" s="5"/>
    </row>
    <row r="8" spans="1:18" ht="120.75" customHeight="1">
      <c r="A8" s="29"/>
      <c r="B8" s="27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5"/>
      <c r="P8" s="5"/>
      <c r="Q8" s="5"/>
      <c r="R8" s="5"/>
    </row>
    <row r="9" spans="1:14" ht="18.75">
      <c r="A9" s="11" t="s">
        <v>5</v>
      </c>
      <c r="B9" s="19" t="s">
        <v>6</v>
      </c>
      <c r="C9" s="14">
        <f>C10+C11+C12</f>
        <v>39636620</v>
      </c>
      <c r="D9" s="14">
        <f>D10+D11+D12</f>
        <v>39984329</v>
      </c>
      <c r="E9" s="14">
        <f>E10+E11+E12</f>
        <v>18711754.42</v>
      </c>
      <c r="F9" s="7">
        <f>(E9/D9)*100</f>
        <v>46.797720226841875</v>
      </c>
      <c r="G9" s="14">
        <f>G10+G11+G12</f>
        <v>0</v>
      </c>
      <c r="H9" s="14">
        <f>H10+H11+H12</f>
        <v>0</v>
      </c>
      <c r="I9" s="14">
        <f>I10+I11+I12</f>
        <v>0</v>
      </c>
      <c r="J9" s="7">
        <v>0</v>
      </c>
      <c r="K9" s="14">
        <f>K10+K11+K12</f>
        <v>39636620</v>
      </c>
      <c r="L9" s="8">
        <f>D9+H9</f>
        <v>39984329</v>
      </c>
      <c r="M9" s="8">
        <f>E9+I9</f>
        <v>18711754.42</v>
      </c>
      <c r="N9" s="7">
        <f>(M9/L9)*100</f>
        <v>46.797720226841875</v>
      </c>
    </row>
    <row r="10" spans="1:14" ht="56.25">
      <c r="A10" s="11" t="s">
        <v>7</v>
      </c>
      <c r="B10" s="19" t="s">
        <v>8</v>
      </c>
      <c r="C10" s="14">
        <v>24616430</v>
      </c>
      <c r="D10" s="14">
        <v>24743930</v>
      </c>
      <c r="E10" s="14">
        <v>11533039.22</v>
      </c>
      <c r="F10" s="7">
        <f aca="true" t="shared" si="0" ref="F10:F72">(E10/D10)*100</f>
        <v>46.60956937721696</v>
      </c>
      <c r="G10" s="8">
        <v>0</v>
      </c>
      <c r="H10" s="8">
        <v>0</v>
      </c>
      <c r="I10" s="8">
        <v>0</v>
      </c>
      <c r="J10" s="7">
        <v>0</v>
      </c>
      <c r="K10" s="8">
        <f aca="true" t="shared" si="1" ref="K10:L12">C10+G10</f>
        <v>24616430</v>
      </c>
      <c r="L10" s="8">
        <f t="shared" si="1"/>
        <v>24743930</v>
      </c>
      <c r="M10" s="8">
        <f aca="true" t="shared" si="2" ref="M10:M71">E10+I10</f>
        <v>11533039.22</v>
      </c>
      <c r="N10" s="7">
        <f aca="true" t="shared" si="3" ref="N10:N72">(M10/L10)*100</f>
        <v>46.60956937721696</v>
      </c>
    </row>
    <row r="11" spans="1:14" ht="37.5">
      <c r="A11" s="11" t="s">
        <v>9</v>
      </c>
      <c r="B11" s="19" t="s">
        <v>10</v>
      </c>
      <c r="C11" s="14">
        <v>14832590</v>
      </c>
      <c r="D11" s="14">
        <v>15052799</v>
      </c>
      <c r="E11" s="14">
        <v>7160831.7</v>
      </c>
      <c r="F11" s="7">
        <f t="shared" si="0"/>
        <v>47.57142973874826</v>
      </c>
      <c r="G11" s="8">
        <v>0</v>
      </c>
      <c r="H11" s="8">
        <v>0</v>
      </c>
      <c r="I11" s="8">
        <v>0</v>
      </c>
      <c r="J11" s="7">
        <v>0</v>
      </c>
      <c r="K11" s="8">
        <f t="shared" si="1"/>
        <v>14832590</v>
      </c>
      <c r="L11" s="8">
        <f t="shared" si="1"/>
        <v>15052799</v>
      </c>
      <c r="M11" s="8">
        <f t="shared" si="2"/>
        <v>7160831.7</v>
      </c>
      <c r="N11" s="7">
        <f t="shared" si="3"/>
        <v>47.57142973874826</v>
      </c>
    </row>
    <row r="12" spans="1:14" ht="18.75">
      <c r="A12" s="11" t="s">
        <v>11</v>
      </c>
      <c r="B12" s="19" t="s">
        <v>12</v>
      </c>
      <c r="C12" s="14">
        <v>187600</v>
      </c>
      <c r="D12" s="14">
        <v>187600</v>
      </c>
      <c r="E12" s="14">
        <v>17883.5</v>
      </c>
      <c r="F12" s="7">
        <f t="shared" si="0"/>
        <v>9.532782515991471</v>
      </c>
      <c r="G12" s="8">
        <v>0</v>
      </c>
      <c r="H12" s="8">
        <v>0</v>
      </c>
      <c r="I12" s="8">
        <v>0</v>
      </c>
      <c r="J12" s="7">
        <v>0</v>
      </c>
      <c r="K12" s="8">
        <f t="shared" si="1"/>
        <v>187600</v>
      </c>
      <c r="L12" s="8">
        <f t="shared" si="1"/>
        <v>187600</v>
      </c>
      <c r="M12" s="8">
        <f t="shared" si="2"/>
        <v>17883.5</v>
      </c>
      <c r="N12" s="7">
        <f t="shared" si="3"/>
        <v>9.532782515991471</v>
      </c>
    </row>
    <row r="13" spans="1:14" ht="18.75">
      <c r="A13" s="11" t="s">
        <v>13</v>
      </c>
      <c r="B13" s="19" t="s">
        <v>14</v>
      </c>
      <c r="C13" s="14">
        <f>C14+C15+C16+C17+C18+C19+C20+C21+C22+C23+C24+C25+C26</f>
        <v>161922900</v>
      </c>
      <c r="D13" s="14">
        <f>D14+D15+D16+D17+D18+D19+D20+D21+D22+D23+D24+D25+D26</f>
        <v>178780366</v>
      </c>
      <c r="E13" s="14">
        <f>E14+E15+E16+E17+E18+E19+E20+E21+E22+E23+E24+E25+E26</f>
        <v>90617683.39999999</v>
      </c>
      <c r="F13" s="7">
        <f t="shared" si="0"/>
        <v>50.68659687160502</v>
      </c>
      <c r="G13" s="14">
        <f>G14+G15+G16+G18+G19+G20+G21+G22+G23+G24+G25+G26</f>
        <v>1605100</v>
      </c>
      <c r="H13" s="14">
        <f>H14+H15+H16+H18+H19+H20+H21+H22+H23+H24+H25+H26</f>
        <v>5598225.8</v>
      </c>
      <c r="I13" s="14">
        <f>I14+I15+I16+I18+I19+I20+I21+I22+I23+I24+I25+I26</f>
        <v>3700515.3999999994</v>
      </c>
      <c r="J13" s="7">
        <f>(I13/H13)*100</f>
        <v>66.10157453813312</v>
      </c>
      <c r="K13" s="14">
        <f>K14+K15+K16+K17+K18+K19+K20+K21+K22+K23+K24+K25+K26</f>
        <v>163528000</v>
      </c>
      <c r="L13" s="14">
        <f>L14+L15+L16+L17+L18+L19+L20+L21+L22+L23+L24+L25+L26</f>
        <v>184378591.79999998</v>
      </c>
      <c r="M13" s="14">
        <f>M14+M15+M16+M17+M18+M19+M20+M21+M22+M23+M24+M25+M26</f>
        <v>94318198.8</v>
      </c>
      <c r="N13" s="7">
        <f t="shared" si="3"/>
        <v>51.15463670658104</v>
      </c>
    </row>
    <row r="14" spans="1:14" ht="18.75">
      <c r="A14" s="11" t="s">
        <v>15</v>
      </c>
      <c r="B14" s="19" t="s">
        <v>16</v>
      </c>
      <c r="C14" s="14">
        <v>22645700</v>
      </c>
      <c r="D14" s="14">
        <v>25263970</v>
      </c>
      <c r="E14" s="14">
        <v>10071443.08</v>
      </c>
      <c r="F14" s="7">
        <f t="shared" si="0"/>
        <v>39.86484736959393</v>
      </c>
      <c r="G14" s="8">
        <v>700000</v>
      </c>
      <c r="H14" s="8">
        <v>935153.42</v>
      </c>
      <c r="I14" s="8">
        <v>158476.82</v>
      </c>
      <c r="J14" s="7">
        <f aca="true" t="shared" si="4" ref="J14:J54">(I14/H14)*100</f>
        <v>16.946611819053178</v>
      </c>
      <c r="K14" s="8">
        <f>C14+G14</f>
        <v>23345700</v>
      </c>
      <c r="L14" s="8">
        <f>D14+H14</f>
        <v>26199123.42</v>
      </c>
      <c r="M14" s="8">
        <f t="shared" si="2"/>
        <v>10229919.9</v>
      </c>
      <c r="N14" s="7">
        <f t="shared" si="3"/>
        <v>39.04680220022414</v>
      </c>
    </row>
    <row r="15" spans="1:14" ht="18.75">
      <c r="A15" s="11" t="s">
        <v>17</v>
      </c>
      <c r="B15" s="19" t="s">
        <v>18</v>
      </c>
      <c r="C15" s="14">
        <v>47195580</v>
      </c>
      <c r="D15" s="14">
        <v>60919178</v>
      </c>
      <c r="E15" s="14">
        <v>25556880.13</v>
      </c>
      <c r="F15" s="7">
        <f t="shared" si="0"/>
        <v>41.952109284862644</v>
      </c>
      <c r="G15" s="8">
        <v>825000</v>
      </c>
      <c r="H15" s="8">
        <v>4364105.77</v>
      </c>
      <c r="I15" s="8">
        <v>3289809.38</v>
      </c>
      <c r="J15" s="7">
        <f t="shared" si="4"/>
        <v>75.38335579799661</v>
      </c>
      <c r="K15" s="8">
        <f aca="true" t="shared" si="5" ref="K15:K28">C15+G15</f>
        <v>48020580</v>
      </c>
      <c r="L15" s="8">
        <f aca="true" t="shared" si="6" ref="L15:L50">D15+H15</f>
        <v>65283283.769999996</v>
      </c>
      <c r="M15" s="8">
        <f t="shared" si="2"/>
        <v>28846689.509999998</v>
      </c>
      <c r="N15" s="7">
        <f t="shared" si="3"/>
        <v>44.186946250482706</v>
      </c>
    </row>
    <row r="16" spans="1:14" ht="18.75">
      <c r="A16" s="11" t="s">
        <v>19</v>
      </c>
      <c r="B16" s="19" t="s">
        <v>18</v>
      </c>
      <c r="C16" s="14">
        <v>77154700</v>
      </c>
      <c r="D16" s="14">
        <v>77154700</v>
      </c>
      <c r="E16" s="14">
        <v>46572303.89</v>
      </c>
      <c r="F16" s="7">
        <f t="shared" si="0"/>
        <v>60.362238321191064</v>
      </c>
      <c r="G16" s="8">
        <v>0</v>
      </c>
      <c r="H16" s="8">
        <v>0</v>
      </c>
      <c r="I16" s="8">
        <v>0</v>
      </c>
      <c r="J16" s="7">
        <v>0</v>
      </c>
      <c r="K16" s="8">
        <f t="shared" si="5"/>
        <v>77154700</v>
      </c>
      <c r="L16" s="8">
        <f t="shared" si="6"/>
        <v>77154700</v>
      </c>
      <c r="M16" s="8">
        <f t="shared" si="2"/>
        <v>46572303.89</v>
      </c>
      <c r="N16" s="7">
        <f t="shared" si="3"/>
        <v>60.362238321191064</v>
      </c>
    </row>
    <row r="17" spans="1:14" ht="18.75" hidden="1">
      <c r="A17" s="16">
        <v>1061</v>
      </c>
      <c r="B17" s="20" t="s">
        <v>18</v>
      </c>
      <c r="C17" s="14"/>
      <c r="D17" s="14"/>
      <c r="E17" s="14"/>
      <c r="F17" s="7" t="e">
        <f t="shared" si="0"/>
        <v>#DIV/0!</v>
      </c>
      <c r="G17" s="8"/>
      <c r="H17" s="8"/>
      <c r="I17" s="8"/>
      <c r="J17" s="7" t="e">
        <f t="shared" si="4"/>
        <v>#DIV/0!</v>
      </c>
      <c r="K17" s="8">
        <f t="shared" si="5"/>
        <v>0</v>
      </c>
      <c r="L17" s="8">
        <f t="shared" si="6"/>
        <v>0</v>
      </c>
      <c r="M17" s="8">
        <f t="shared" si="2"/>
        <v>0</v>
      </c>
      <c r="N17" s="7" t="e">
        <f>(M17/L17)*100</f>
        <v>#DIV/0!</v>
      </c>
    </row>
    <row r="18" spans="1:14" ht="37.5">
      <c r="A18" s="11" t="s">
        <v>20</v>
      </c>
      <c r="B18" s="19" t="s">
        <v>21</v>
      </c>
      <c r="C18" s="14">
        <v>5373300</v>
      </c>
      <c r="D18" s="14">
        <v>5404030</v>
      </c>
      <c r="E18" s="14">
        <v>2581897.92</v>
      </c>
      <c r="F18" s="7">
        <f t="shared" si="0"/>
        <v>47.777268445956075</v>
      </c>
      <c r="G18" s="8">
        <v>0</v>
      </c>
      <c r="H18" s="8">
        <v>2060.5</v>
      </c>
      <c r="I18" s="8">
        <v>2000</v>
      </c>
      <c r="J18" s="7">
        <f t="shared" si="4"/>
        <v>97.0638194612958</v>
      </c>
      <c r="K18" s="8">
        <f t="shared" si="5"/>
        <v>5373300</v>
      </c>
      <c r="L18" s="8">
        <f t="shared" si="6"/>
        <v>5406090.5</v>
      </c>
      <c r="M18" s="8">
        <f t="shared" si="2"/>
        <v>2583897.92</v>
      </c>
      <c r="N18" s="7">
        <f t="shared" si="3"/>
        <v>47.79605372866029</v>
      </c>
    </row>
    <row r="19" spans="1:14" ht="18.75">
      <c r="A19" s="11" t="s">
        <v>22</v>
      </c>
      <c r="B19" s="19" t="s">
        <v>108</v>
      </c>
      <c r="C19" s="14">
        <v>2626900</v>
      </c>
      <c r="D19" s="14">
        <v>2869300</v>
      </c>
      <c r="E19" s="14">
        <v>1765288.1</v>
      </c>
      <c r="F19" s="7">
        <f t="shared" si="0"/>
        <v>61.523301850625586</v>
      </c>
      <c r="G19" s="8">
        <v>80100</v>
      </c>
      <c r="H19" s="8">
        <v>96300</v>
      </c>
      <c r="I19" s="8">
        <v>49623.13</v>
      </c>
      <c r="J19" s="7">
        <f t="shared" si="4"/>
        <v>51.52973001038421</v>
      </c>
      <c r="K19" s="8">
        <f t="shared" si="5"/>
        <v>2707000</v>
      </c>
      <c r="L19" s="8">
        <f t="shared" si="6"/>
        <v>2965600</v>
      </c>
      <c r="M19" s="8">
        <f t="shared" si="2"/>
        <v>1814911.23</v>
      </c>
      <c r="N19" s="7">
        <f t="shared" si="3"/>
        <v>61.19878709198813</v>
      </c>
    </row>
    <row r="20" spans="1:14" ht="18.75">
      <c r="A20" s="11" t="s">
        <v>23</v>
      </c>
      <c r="B20" s="19" t="s">
        <v>24</v>
      </c>
      <c r="C20" s="14">
        <v>3096850</v>
      </c>
      <c r="D20" s="14">
        <v>3097350</v>
      </c>
      <c r="E20" s="14">
        <v>1407193.92</v>
      </c>
      <c r="F20" s="7">
        <f t="shared" si="0"/>
        <v>45.43218945227371</v>
      </c>
      <c r="G20" s="8">
        <v>0</v>
      </c>
      <c r="H20" s="8">
        <v>23000</v>
      </c>
      <c r="I20" s="8">
        <v>22999.98</v>
      </c>
      <c r="J20" s="7">
        <f t="shared" si="4"/>
        <v>99.99991304347826</v>
      </c>
      <c r="K20" s="8">
        <f t="shared" si="5"/>
        <v>3096850</v>
      </c>
      <c r="L20" s="8">
        <f t="shared" si="6"/>
        <v>3120350</v>
      </c>
      <c r="M20" s="8">
        <f t="shared" si="2"/>
        <v>1430193.9</v>
      </c>
      <c r="N20" s="7">
        <f t="shared" si="3"/>
        <v>45.834406396718315</v>
      </c>
    </row>
    <row r="21" spans="1:14" ht="18.75">
      <c r="A21" s="11" t="s">
        <v>25</v>
      </c>
      <c r="B21" s="19" t="s">
        <v>26</v>
      </c>
      <c r="C21" s="14">
        <v>1223100</v>
      </c>
      <c r="D21" s="14">
        <v>1323100</v>
      </c>
      <c r="E21" s="14">
        <v>1244324.5</v>
      </c>
      <c r="F21" s="7">
        <f t="shared" si="0"/>
        <v>94.04614163706448</v>
      </c>
      <c r="G21" s="8">
        <v>0</v>
      </c>
      <c r="H21" s="8">
        <v>0</v>
      </c>
      <c r="I21" s="8">
        <v>0</v>
      </c>
      <c r="J21" s="7">
        <v>0</v>
      </c>
      <c r="K21" s="8">
        <f t="shared" si="5"/>
        <v>1223100</v>
      </c>
      <c r="L21" s="8">
        <f t="shared" si="6"/>
        <v>1323100</v>
      </c>
      <c r="M21" s="8">
        <f t="shared" si="2"/>
        <v>1244324.5</v>
      </c>
      <c r="N21" s="7">
        <f t="shared" si="3"/>
        <v>94.04614163706448</v>
      </c>
    </row>
    <row r="22" spans="1:14" ht="37.5">
      <c r="A22" s="11" t="s">
        <v>27</v>
      </c>
      <c r="B22" s="19" t="s">
        <v>28</v>
      </c>
      <c r="C22" s="14">
        <v>3000</v>
      </c>
      <c r="D22" s="14">
        <v>36540</v>
      </c>
      <c r="E22" s="14">
        <v>3370</v>
      </c>
      <c r="F22" s="7">
        <f t="shared" si="0"/>
        <v>9.222769567597155</v>
      </c>
      <c r="G22" s="8">
        <v>0</v>
      </c>
      <c r="H22" s="8">
        <v>6071.88</v>
      </c>
      <c r="I22" s="8">
        <v>6071.88</v>
      </c>
      <c r="J22" s="7">
        <f t="shared" si="4"/>
        <v>100</v>
      </c>
      <c r="K22" s="8">
        <f t="shared" si="5"/>
        <v>3000</v>
      </c>
      <c r="L22" s="8">
        <f t="shared" si="6"/>
        <v>42611.88</v>
      </c>
      <c r="M22" s="8">
        <f t="shared" si="2"/>
        <v>9441.880000000001</v>
      </c>
      <c r="N22" s="7">
        <f t="shared" si="3"/>
        <v>22.15785832495539</v>
      </c>
    </row>
    <row r="23" spans="1:14" ht="37.5">
      <c r="A23" s="11" t="s">
        <v>29</v>
      </c>
      <c r="B23" s="19" t="s">
        <v>30</v>
      </c>
      <c r="C23" s="14">
        <v>1089700</v>
      </c>
      <c r="D23" s="14">
        <v>1089700</v>
      </c>
      <c r="E23" s="14">
        <v>581329.44</v>
      </c>
      <c r="F23" s="7">
        <f t="shared" si="0"/>
        <v>53.34765898871249</v>
      </c>
      <c r="G23" s="8">
        <v>0</v>
      </c>
      <c r="H23" s="8">
        <v>0</v>
      </c>
      <c r="I23" s="8">
        <v>0</v>
      </c>
      <c r="J23" s="7">
        <v>0</v>
      </c>
      <c r="K23" s="8">
        <f t="shared" si="5"/>
        <v>1089700</v>
      </c>
      <c r="L23" s="8">
        <f t="shared" si="6"/>
        <v>1089700</v>
      </c>
      <c r="M23" s="8">
        <f t="shared" si="2"/>
        <v>581329.44</v>
      </c>
      <c r="N23" s="7">
        <f t="shared" si="3"/>
        <v>53.34765898871249</v>
      </c>
    </row>
    <row r="24" spans="1:14" ht="37.5">
      <c r="A24" s="11" t="s">
        <v>31</v>
      </c>
      <c r="B24" s="19" t="s">
        <v>32</v>
      </c>
      <c r="C24" s="14">
        <v>1243670</v>
      </c>
      <c r="D24" s="14">
        <v>1243670</v>
      </c>
      <c r="E24" s="14">
        <v>662452.42</v>
      </c>
      <c r="F24" s="7">
        <f t="shared" si="0"/>
        <v>53.26593228107135</v>
      </c>
      <c r="G24" s="8">
        <v>0</v>
      </c>
      <c r="H24" s="8">
        <v>17834.23</v>
      </c>
      <c r="I24" s="8">
        <v>17834.21</v>
      </c>
      <c r="J24" s="7">
        <f t="shared" si="4"/>
        <v>99.99988785610593</v>
      </c>
      <c r="K24" s="8">
        <f t="shared" si="5"/>
        <v>1243670</v>
      </c>
      <c r="L24" s="8">
        <f t="shared" si="6"/>
        <v>1261504.23</v>
      </c>
      <c r="M24" s="8">
        <f t="shared" si="2"/>
        <v>680286.63</v>
      </c>
      <c r="N24" s="7">
        <f t="shared" si="3"/>
        <v>53.9266229808837</v>
      </c>
    </row>
    <row r="25" spans="1:14" ht="76.5" customHeight="1">
      <c r="A25" s="11" t="s">
        <v>33</v>
      </c>
      <c r="B25" s="19" t="s">
        <v>34</v>
      </c>
      <c r="C25" s="14">
        <v>270400</v>
      </c>
      <c r="D25" s="14">
        <v>270400</v>
      </c>
      <c r="E25" s="14">
        <v>135000</v>
      </c>
      <c r="F25" s="7">
        <f t="shared" si="0"/>
        <v>49.926035502958584</v>
      </c>
      <c r="G25" s="8">
        <v>0</v>
      </c>
      <c r="H25" s="8">
        <v>0</v>
      </c>
      <c r="I25" s="8">
        <v>0</v>
      </c>
      <c r="J25" s="7">
        <v>0</v>
      </c>
      <c r="K25" s="8">
        <f t="shared" si="5"/>
        <v>270400</v>
      </c>
      <c r="L25" s="8">
        <f t="shared" si="6"/>
        <v>270400</v>
      </c>
      <c r="M25" s="8">
        <f t="shared" si="2"/>
        <v>135000</v>
      </c>
      <c r="N25" s="7">
        <f t="shared" si="3"/>
        <v>49.926035502958584</v>
      </c>
    </row>
    <row r="26" spans="1:14" ht="76.5" customHeight="1">
      <c r="A26" s="16">
        <v>1210</v>
      </c>
      <c r="B26" s="20" t="s">
        <v>114</v>
      </c>
      <c r="C26" s="14">
        <v>0</v>
      </c>
      <c r="D26" s="14">
        <v>108428</v>
      </c>
      <c r="E26" s="14">
        <v>36200</v>
      </c>
      <c r="F26" s="7">
        <f t="shared" si="0"/>
        <v>33.386210204006346</v>
      </c>
      <c r="G26" s="8">
        <v>0</v>
      </c>
      <c r="H26" s="8">
        <v>153700</v>
      </c>
      <c r="I26" s="8">
        <v>153700</v>
      </c>
      <c r="J26" s="7">
        <f t="shared" si="4"/>
        <v>100</v>
      </c>
      <c r="K26" s="8">
        <f t="shared" si="5"/>
        <v>0</v>
      </c>
      <c r="L26" s="8">
        <f t="shared" si="6"/>
        <v>262128</v>
      </c>
      <c r="M26" s="8">
        <f t="shared" si="2"/>
        <v>189900</v>
      </c>
      <c r="N26" s="7">
        <f t="shared" si="3"/>
        <v>72.44552279802234</v>
      </c>
    </row>
    <row r="27" spans="1:14" ht="18.75">
      <c r="A27" s="11" t="s">
        <v>35</v>
      </c>
      <c r="B27" s="19" t="s">
        <v>36</v>
      </c>
      <c r="C27" s="14">
        <f>C28+C29</f>
        <v>10656700</v>
      </c>
      <c r="D27" s="14">
        <f>D28+D29</f>
        <v>12695700</v>
      </c>
      <c r="E27" s="14">
        <f>E28+E29</f>
        <v>6403033.12</v>
      </c>
      <c r="F27" s="7">
        <f t="shared" si="0"/>
        <v>50.43465992422631</v>
      </c>
      <c r="G27" s="14">
        <f>G28+G29</f>
        <v>0</v>
      </c>
      <c r="H27" s="14">
        <f>H28+H29</f>
        <v>857700</v>
      </c>
      <c r="I27" s="14">
        <f>I28+I29</f>
        <v>466682.1</v>
      </c>
      <c r="J27" s="7">
        <f t="shared" si="4"/>
        <v>54.41087792934592</v>
      </c>
      <c r="K27" s="8">
        <f t="shared" si="5"/>
        <v>10656700</v>
      </c>
      <c r="L27" s="8">
        <f t="shared" si="6"/>
        <v>13553400</v>
      </c>
      <c r="M27" s="8">
        <f t="shared" si="2"/>
        <v>6869715.22</v>
      </c>
      <c r="N27" s="7">
        <f t="shared" si="3"/>
        <v>50.68628698333997</v>
      </c>
    </row>
    <row r="28" spans="1:15" ht="18.75">
      <c r="A28" s="11" t="s">
        <v>37</v>
      </c>
      <c r="B28" s="19" t="s">
        <v>38</v>
      </c>
      <c r="C28" s="14">
        <v>8444700</v>
      </c>
      <c r="D28" s="14">
        <v>9403700</v>
      </c>
      <c r="E28" s="14">
        <v>4376582.69</v>
      </c>
      <c r="F28" s="7">
        <f t="shared" si="0"/>
        <v>46.54107096143008</v>
      </c>
      <c r="G28" s="8">
        <v>0</v>
      </c>
      <c r="H28" s="8">
        <v>857700</v>
      </c>
      <c r="I28" s="14">
        <v>466682.1</v>
      </c>
      <c r="J28" s="7">
        <f t="shared" si="4"/>
        <v>54.41087792934592</v>
      </c>
      <c r="K28" s="8">
        <f t="shared" si="5"/>
        <v>8444700</v>
      </c>
      <c r="L28" s="8">
        <f t="shared" si="6"/>
        <v>10261400</v>
      </c>
      <c r="M28" s="8">
        <f t="shared" si="2"/>
        <v>4843264.79</v>
      </c>
      <c r="N28" s="7">
        <f t="shared" si="3"/>
        <v>47.19886945251135</v>
      </c>
      <c r="O28" s="5"/>
    </row>
    <row r="29" spans="1:15" ht="37.5">
      <c r="A29" s="11" t="s">
        <v>39</v>
      </c>
      <c r="B29" s="19" t="s">
        <v>40</v>
      </c>
      <c r="C29" s="14">
        <v>2212000</v>
      </c>
      <c r="D29" s="14">
        <v>3292000</v>
      </c>
      <c r="E29" s="14">
        <v>2026450.43</v>
      </c>
      <c r="F29" s="7">
        <f t="shared" si="0"/>
        <v>61.55681743620899</v>
      </c>
      <c r="G29" s="8">
        <v>0</v>
      </c>
      <c r="H29" s="8">
        <v>0</v>
      </c>
      <c r="I29" s="8">
        <v>0</v>
      </c>
      <c r="J29" s="7">
        <v>0</v>
      </c>
      <c r="K29" s="8">
        <f>C29+G29</f>
        <v>2212000</v>
      </c>
      <c r="L29" s="8">
        <f t="shared" si="6"/>
        <v>3292000</v>
      </c>
      <c r="M29" s="8">
        <f t="shared" si="2"/>
        <v>2026450.43</v>
      </c>
      <c r="N29" s="7">
        <f t="shared" si="3"/>
        <v>61.55681743620899</v>
      </c>
      <c r="O29" s="17"/>
    </row>
    <row r="30" spans="1:14" ht="18.75">
      <c r="A30" s="11" t="s">
        <v>41</v>
      </c>
      <c r="B30" s="19" t="s">
        <v>42</v>
      </c>
      <c r="C30" s="14">
        <f>C31+C32+C33+C34+C35+C36+C37+C38+C39+C40+C41</f>
        <v>12714680</v>
      </c>
      <c r="D30" s="14">
        <f>D31+D32+D33+D34+D35+D36+D37+D38+D39+D40+D41</f>
        <v>14052480</v>
      </c>
      <c r="E30" s="14">
        <f>E31+E32+E33+E34+E35+E36+E37+E38+E39+E40+E41</f>
        <v>7479897.22</v>
      </c>
      <c r="F30" s="7">
        <f t="shared" si="0"/>
        <v>53.228307174249665</v>
      </c>
      <c r="G30" s="14">
        <f>G31+G32+G33+G34+G35+G36+G37+G38+G39+G40+G41</f>
        <v>375000</v>
      </c>
      <c r="H30" s="14">
        <f>H31+H32+H33+H34+H35+H36+H37+H38+H39+H40+H41</f>
        <v>1393512.33</v>
      </c>
      <c r="I30" s="14">
        <f>I31+I32+I33+I34+I35+I36+I37+I38+I39+I40+I41</f>
        <v>1234371.72</v>
      </c>
      <c r="J30" s="7">
        <f t="shared" si="4"/>
        <v>88.57989222097518</v>
      </c>
      <c r="K30" s="14">
        <f>K31+K32+K33+K34+K35+K36+K37+K38+K39+K40+K41</f>
        <v>13089680</v>
      </c>
      <c r="L30" s="8">
        <f t="shared" si="6"/>
        <v>15445992.33</v>
      </c>
      <c r="M30" s="8">
        <f t="shared" si="2"/>
        <v>8714268.94</v>
      </c>
      <c r="N30" s="7">
        <f t="shared" si="3"/>
        <v>56.417669734787445</v>
      </c>
    </row>
    <row r="31" spans="1:14" ht="18.75">
      <c r="A31" s="11" t="s">
        <v>43</v>
      </c>
      <c r="B31" s="19" t="s">
        <v>44</v>
      </c>
      <c r="C31" s="14">
        <v>5000</v>
      </c>
      <c r="D31" s="14">
        <v>5000</v>
      </c>
      <c r="E31" s="14">
        <v>0</v>
      </c>
      <c r="F31" s="7">
        <f t="shared" si="0"/>
        <v>0</v>
      </c>
      <c r="G31" s="8">
        <v>0</v>
      </c>
      <c r="H31" s="8">
        <v>0</v>
      </c>
      <c r="I31" s="8">
        <v>0</v>
      </c>
      <c r="J31" s="7">
        <v>0</v>
      </c>
      <c r="K31" s="8">
        <f aca="true" t="shared" si="7" ref="K31:K38">C31+G31</f>
        <v>5000</v>
      </c>
      <c r="L31" s="8">
        <f t="shared" si="6"/>
        <v>5000</v>
      </c>
      <c r="M31" s="8">
        <f t="shared" si="2"/>
        <v>0</v>
      </c>
      <c r="N31" s="7">
        <f t="shared" si="3"/>
        <v>0</v>
      </c>
    </row>
    <row r="32" spans="1:14" ht="18.75">
      <c r="A32" s="11" t="s">
        <v>45</v>
      </c>
      <c r="B32" s="19" t="s">
        <v>46</v>
      </c>
      <c r="C32" s="14">
        <v>25000</v>
      </c>
      <c r="D32" s="14">
        <v>25000</v>
      </c>
      <c r="E32" s="14">
        <v>4809.94</v>
      </c>
      <c r="F32" s="7">
        <f t="shared" si="0"/>
        <v>19.239759999999997</v>
      </c>
      <c r="G32" s="8">
        <v>0</v>
      </c>
      <c r="H32" s="8">
        <v>0</v>
      </c>
      <c r="I32" s="8">
        <v>0</v>
      </c>
      <c r="J32" s="7">
        <v>0</v>
      </c>
      <c r="K32" s="8">
        <f t="shared" si="7"/>
        <v>25000</v>
      </c>
      <c r="L32" s="8">
        <f t="shared" si="6"/>
        <v>25000</v>
      </c>
      <c r="M32" s="8">
        <f t="shared" si="2"/>
        <v>4809.94</v>
      </c>
      <c r="N32" s="7">
        <f t="shared" si="3"/>
        <v>19.239759999999997</v>
      </c>
    </row>
    <row r="33" spans="1:14" ht="37.5">
      <c r="A33" s="11" t="s">
        <v>47</v>
      </c>
      <c r="B33" s="19" t="s">
        <v>48</v>
      </c>
      <c r="C33" s="14">
        <v>50000</v>
      </c>
      <c r="D33" s="14">
        <v>50000</v>
      </c>
      <c r="E33" s="14">
        <v>0</v>
      </c>
      <c r="F33" s="7">
        <f t="shared" si="0"/>
        <v>0</v>
      </c>
      <c r="G33" s="8">
        <v>0</v>
      </c>
      <c r="H33" s="8">
        <v>0</v>
      </c>
      <c r="I33" s="8">
        <v>0</v>
      </c>
      <c r="J33" s="7">
        <v>0</v>
      </c>
      <c r="K33" s="8">
        <f t="shared" si="7"/>
        <v>50000</v>
      </c>
      <c r="L33" s="8">
        <f t="shared" si="6"/>
        <v>50000</v>
      </c>
      <c r="M33" s="8">
        <f t="shared" si="2"/>
        <v>0</v>
      </c>
      <c r="N33" s="7">
        <f t="shared" si="3"/>
        <v>0</v>
      </c>
    </row>
    <row r="34" spans="1:14" ht="37.5">
      <c r="A34" s="11" t="s">
        <v>49</v>
      </c>
      <c r="B34" s="19" t="s">
        <v>50</v>
      </c>
      <c r="C34" s="14">
        <v>100000</v>
      </c>
      <c r="D34" s="14">
        <v>100000</v>
      </c>
      <c r="E34" s="14">
        <v>74406.52</v>
      </c>
      <c r="F34" s="7">
        <f t="shared" si="0"/>
        <v>74.40652000000001</v>
      </c>
      <c r="G34" s="8">
        <v>0</v>
      </c>
      <c r="H34" s="8">
        <v>0</v>
      </c>
      <c r="I34" s="8">
        <v>0</v>
      </c>
      <c r="J34" s="7">
        <v>0</v>
      </c>
      <c r="K34" s="8">
        <f t="shared" si="7"/>
        <v>100000</v>
      </c>
      <c r="L34" s="8">
        <f t="shared" si="6"/>
        <v>100000</v>
      </c>
      <c r="M34" s="8">
        <f t="shared" si="2"/>
        <v>74406.52</v>
      </c>
      <c r="N34" s="7">
        <f t="shared" si="3"/>
        <v>74.40652000000001</v>
      </c>
    </row>
    <row r="35" spans="1:14" ht="56.25">
      <c r="A35" s="11" t="s">
        <v>51</v>
      </c>
      <c r="B35" s="19" t="s">
        <v>52</v>
      </c>
      <c r="C35" s="14">
        <v>9166500</v>
      </c>
      <c r="D35" s="14">
        <v>9181500</v>
      </c>
      <c r="E35" s="14">
        <v>4623453.26</v>
      </c>
      <c r="F35" s="7">
        <f t="shared" si="0"/>
        <v>50.35618646190709</v>
      </c>
      <c r="G35" s="8">
        <v>375000</v>
      </c>
      <c r="H35" s="8">
        <v>1018751.75</v>
      </c>
      <c r="I35" s="8">
        <v>859611.14</v>
      </c>
      <c r="J35" s="7">
        <f t="shared" si="4"/>
        <v>84.37886266207641</v>
      </c>
      <c r="K35" s="8">
        <f t="shared" si="7"/>
        <v>9541500</v>
      </c>
      <c r="L35" s="8">
        <f t="shared" si="6"/>
        <v>10200251.75</v>
      </c>
      <c r="M35" s="8">
        <f t="shared" si="2"/>
        <v>5483064.399999999</v>
      </c>
      <c r="N35" s="7">
        <f t="shared" si="3"/>
        <v>53.75420660573401</v>
      </c>
    </row>
    <row r="36" spans="1:14" ht="18.75">
      <c r="A36" s="11" t="s">
        <v>53</v>
      </c>
      <c r="B36" s="19" t="s">
        <v>54</v>
      </c>
      <c r="C36" s="14">
        <v>844100</v>
      </c>
      <c r="D36" s="14">
        <v>844100</v>
      </c>
      <c r="E36" s="14">
        <v>386518.79</v>
      </c>
      <c r="F36" s="7">
        <f t="shared" si="0"/>
        <v>45.7906397346286</v>
      </c>
      <c r="G36" s="8">
        <v>0</v>
      </c>
      <c r="H36" s="8">
        <v>374760.58</v>
      </c>
      <c r="I36" s="8">
        <v>374760.58</v>
      </c>
      <c r="J36" s="7">
        <f t="shared" si="4"/>
        <v>100</v>
      </c>
      <c r="K36" s="8">
        <f t="shared" si="7"/>
        <v>844100</v>
      </c>
      <c r="L36" s="8">
        <f t="shared" si="6"/>
        <v>1218860.58</v>
      </c>
      <c r="M36" s="8">
        <f t="shared" si="2"/>
        <v>761279.37</v>
      </c>
      <c r="N36" s="7">
        <f t="shared" si="3"/>
        <v>62.45828132369331</v>
      </c>
    </row>
    <row r="37" spans="1:14" ht="56.25">
      <c r="A37" s="11" t="s">
        <v>105</v>
      </c>
      <c r="B37" s="19" t="s">
        <v>106</v>
      </c>
      <c r="C37" s="14">
        <v>60000</v>
      </c>
      <c r="D37" s="14">
        <v>60000</v>
      </c>
      <c r="E37" s="14">
        <v>0</v>
      </c>
      <c r="F37" s="7">
        <v>0</v>
      </c>
      <c r="G37" s="8">
        <v>0</v>
      </c>
      <c r="H37" s="8">
        <v>0</v>
      </c>
      <c r="I37" s="8">
        <v>0</v>
      </c>
      <c r="J37" s="7">
        <v>0</v>
      </c>
      <c r="K37" s="8">
        <f t="shared" si="7"/>
        <v>60000</v>
      </c>
      <c r="L37" s="8">
        <f t="shared" si="6"/>
        <v>60000</v>
      </c>
      <c r="M37" s="8">
        <f t="shared" si="2"/>
        <v>0</v>
      </c>
      <c r="N37" s="7">
        <v>0</v>
      </c>
    </row>
    <row r="38" spans="1:14" ht="56.25">
      <c r="A38" s="11" t="s">
        <v>55</v>
      </c>
      <c r="B38" s="19" t="s">
        <v>56</v>
      </c>
      <c r="C38" s="14">
        <v>1240000</v>
      </c>
      <c r="D38" s="14">
        <v>1240000</v>
      </c>
      <c r="E38" s="14">
        <v>758399.33</v>
      </c>
      <c r="F38" s="7">
        <f t="shared" si="0"/>
        <v>61.16123629032258</v>
      </c>
      <c r="G38" s="8">
        <v>0</v>
      </c>
      <c r="H38" s="8">
        <v>0</v>
      </c>
      <c r="I38" s="8">
        <v>0</v>
      </c>
      <c r="J38" s="7">
        <v>0</v>
      </c>
      <c r="K38" s="8">
        <f t="shared" si="7"/>
        <v>1240000</v>
      </c>
      <c r="L38" s="8">
        <f t="shared" si="6"/>
        <v>1240000</v>
      </c>
      <c r="M38" s="8">
        <f t="shared" si="2"/>
        <v>758399.33</v>
      </c>
      <c r="N38" s="7">
        <f t="shared" si="3"/>
        <v>61.16123629032258</v>
      </c>
    </row>
    <row r="39" spans="1:14" ht="18.75">
      <c r="A39" s="11" t="s">
        <v>57</v>
      </c>
      <c r="B39" s="19" t="s">
        <v>58</v>
      </c>
      <c r="C39" s="14">
        <v>33000</v>
      </c>
      <c r="D39" s="14">
        <v>33000</v>
      </c>
      <c r="E39" s="14">
        <v>16729.5</v>
      </c>
      <c r="F39" s="7">
        <f t="shared" si="0"/>
        <v>50.695454545454545</v>
      </c>
      <c r="G39" s="8">
        <v>0</v>
      </c>
      <c r="H39" s="8">
        <v>0</v>
      </c>
      <c r="I39" s="8">
        <v>0</v>
      </c>
      <c r="J39" s="7">
        <v>0</v>
      </c>
      <c r="K39" s="8">
        <f aca="true" t="shared" si="8" ref="K39:K50">C39+G39</f>
        <v>33000</v>
      </c>
      <c r="L39" s="8">
        <f t="shared" si="6"/>
        <v>33000</v>
      </c>
      <c r="M39" s="8">
        <f t="shared" si="2"/>
        <v>16729.5</v>
      </c>
      <c r="N39" s="7">
        <f t="shared" si="3"/>
        <v>50.695454545454545</v>
      </c>
    </row>
    <row r="40" spans="1:14" ht="20.25" customHeight="1">
      <c r="A40" s="11" t="s">
        <v>59</v>
      </c>
      <c r="B40" s="19" t="s">
        <v>60</v>
      </c>
      <c r="C40" s="14">
        <v>0</v>
      </c>
      <c r="D40" s="14">
        <v>50000</v>
      </c>
      <c r="E40" s="14">
        <v>16679.38</v>
      </c>
      <c r="F40" s="7">
        <f t="shared" si="0"/>
        <v>33.358760000000004</v>
      </c>
      <c r="G40" s="8">
        <v>0</v>
      </c>
      <c r="H40" s="8">
        <v>0</v>
      </c>
      <c r="I40" s="8">
        <v>0</v>
      </c>
      <c r="J40" s="7">
        <v>0</v>
      </c>
      <c r="K40" s="8">
        <f t="shared" si="8"/>
        <v>0</v>
      </c>
      <c r="L40" s="8">
        <f t="shared" si="6"/>
        <v>50000</v>
      </c>
      <c r="M40" s="8">
        <f t="shared" si="2"/>
        <v>16679.38</v>
      </c>
      <c r="N40" s="7">
        <f t="shared" si="3"/>
        <v>33.358760000000004</v>
      </c>
    </row>
    <row r="41" spans="1:14" ht="18.75">
      <c r="A41" s="11" t="s">
        <v>61</v>
      </c>
      <c r="B41" s="19" t="s">
        <v>62</v>
      </c>
      <c r="C41" s="14">
        <v>1191080</v>
      </c>
      <c r="D41" s="14">
        <v>2463880</v>
      </c>
      <c r="E41" s="14">
        <v>1598900.5</v>
      </c>
      <c r="F41" s="7">
        <f t="shared" si="0"/>
        <v>64.89360277286231</v>
      </c>
      <c r="G41" s="8">
        <v>0</v>
      </c>
      <c r="H41" s="8">
        <v>0</v>
      </c>
      <c r="I41" s="8">
        <v>0</v>
      </c>
      <c r="J41" s="7">
        <v>0</v>
      </c>
      <c r="K41" s="8">
        <f t="shared" si="8"/>
        <v>1191080</v>
      </c>
      <c r="L41" s="8">
        <f t="shared" si="6"/>
        <v>2463880</v>
      </c>
      <c r="M41" s="8">
        <f t="shared" si="2"/>
        <v>1598900.5</v>
      </c>
      <c r="N41" s="7">
        <f t="shared" si="3"/>
        <v>64.89360277286231</v>
      </c>
    </row>
    <row r="42" spans="1:14" ht="18.75">
      <c r="A42" s="11" t="s">
        <v>63</v>
      </c>
      <c r="B42" s="19" t="s">
        <v>64</v>
      </c>
      <c r="C42" s="14">
        <f>C43+C44+C45+C46</f>
        <v>12037300</v>
      </c>
      <c r="D42" s="14">
        <f>D43+D44+D45+D46</f>
        <v>14138400</v>
      </c>
      <c r="E42" s="14">
        <f>E43+E44+E45+E46</f>
        <v>6689789.66</v>
      </c>
      <c r="F42" s="7">
        <f t="shared" si="0"/>
        <v>47.316454902959315</v>
      </c>
      <c r="G42" s="14">
        <f>G43+G44+G45+G46</f>
        <v>53300</v>
      </c>
      <c r="H42" s="14">
        <f>H43+H44+H45+H46</f>
        <v>201300</v>
      </c>
      <c r="I42" s="14">
        <f>I43+I44+I45+I46</f>
        <v>140426.7</v>
      </c>
      <c r="J42" s="7">
        <f t="shared" si="4"/>
        <v>69.75991058122206</v>
      </c>
      <c r="K42" s="14">
        <f>K43+K44+K45+K46</f>
        <v>12090600</v>
      </c>
      <c r="L42" s="8">
        <f t="shared" si="6"/>
        <v>14339700</v>
      </c>
      <c r="M42" s="8">
        <f t="shared" si="2"/>
        <v>6830216.36</v>
      </c>
      <c r="N42" s="7">
        <f t="shared" si="3"/>
        <v>47.63151502472158</v>
      </c>
    </row>
    <row r="43" spans="1:14" ht="18.75">
      <c r="A43" s="11" t="s">
        <v>65</v>
      </c>
      <c r="B43" s="19" t="s">
        <v>66</v>
      </c>
      <c r="C43" s="14">
        <v>3684500</v>
      </c>
      <c r="D43" s="14">
        <v>4618000</v>
      </c>
      <c r="E43" s="14">
        <v>2118973.73</v>
      </c>
      <c r="F43" s="7">
        <f t="shared" si="0"/>
        <v>45.88509592897358</v>
      </c>
      <c r="G43" s="8">
        <v>1800</v>
      </c>
      <c r="H43" s="8">
        <v>56600</v>
      </c>
      <c r="I43" s="8">
        <v>49899.98</v>
      </c>
      <c r="J43" s="7">
        <f t="shared" si="4"/>
        <v>88.16250883392227</v>
      </c>
      <c r="K43" s="8">
        <f t="shared" si="8"/>
        <v>3686300</v>
      </c>
      <c r="L43" s="8">
        <f t="shared" si="6"/>
        <v>4674600</v>
      </c>
      <c r="M43" s="8">
        <f t="shared" si="2"/>
        <v>2168873.71</v>
      </c>
      <c r="N43" s="7">
        <f t="shared" si="3"/>
        <v>46.39699033072348</v>
      </c>
    </row>
    <row r="44" spans="1:14" ht="18.75">
      <c r="A44" s="11" t="s">
        <v>67</v>
      </c>
      <c r="B44" s="19" t="s">
        <v>68</v>
      </c>
      <c r="C44" s="14">
        <v>688300</v>
      </c>
      <c r="D44" s="14">
        <v>803700</v>
      </c>
      <c r="E44" s="14">
        <v>358220.4</v>
      </c>
      <c r="F44" s="7">
        <f t="shared" si="0"/>
        <v>44.57140724150803</v>
      </c>
      <c r="G44" s="8">
        <v>1500</v>
      </c>
      <c r="H44" s="8">
        <v>8900</v>
      </c>
      <c r="I44" s="8">
        <v>3300</v>
      </c>
      <c r="J44" s="7">
        <f t="shared" si="4"/>
        <v>37.07865168539326</v>
      </c>
      <c r="K44" s="8">
        <f t="shared" si="8"/>
        <v>689800</v>
      </c>
      <c r="L44" s="8">
        <f t="shared" si="6"/>
        <v>812600</v>
      </c>
      <c r="M44" s="8">
        <f t="shared" si="2"/>
        <v>361520.4</v>
      </c>
      <c r="N44" s="7">
        <f t="shared" si="3"/>
        <v>44.48934285011076</v>
      </c>
    </row>
    <row r="45" spans="1:14" ht="37.5">
      <c r="A45" s="11" t="s">
        <v>69</v>
      </c>
      <c r="B45" s="19" t="s">
        <v>70</v>
      </c>
      <c r="C45" s="14">
        <v>7122000</v>
      </c>
      <c r="D45" s="14">
        <v>8164500</v>
      </c>
      <c r="E45" s="14">
        <v>3906742.84</v>
      </c>
      <c r="F45" s="7">
        <f t="shared" si="0"/>
        <v>47.85036242268357</v>
      </c>
      <c r="G45" s="8">
        <v>50000</v>
      </c>
      <c r="H45" s="8">
        <v>135800</v>
      </c>
      <c r="I45" s="8">
        <v>87226.72</v>
      </c>
      <c r="J45" s="7">
        <f t="shared" si="4"/>
        <v>64.23175257731958</v>
      </c>
      <c r="K45" s="8">
        <f t="shared" si="8"/>
        <v>7172000</v>
      </c>
      <c r="L45" s="8">
        <f t="shared" si="6"/>
        <v>8300300</v>
      </c>
      <c r="M45" s="8">
        <f t="shared" si="2"/>
        <v>3993969.56</v>
      </c>
      <c r="N45" s="7">
        <f t="shared" si="3"/>
        <v>48.118375962314616</v>
      </c>
    </row>
    <row r="46" spans="1:14" ht="18.75">
      <c r="A46" s="11" t="s">
        <v>71</v>
      </c>
      <c r="B46" s="19" t="s">
        <v>72</v>
      </c>
      <c r="C46" s="14">
        <v>542500</v>
      </c>
      <c r="D46" s="14">
        <v>552200</v>
      </c>
      <c r="E46" s="14">
        <v>305852.69</v>
      </c>
      <c r="F46" s="7">
        <f t="shared" si="0"/>
        <v>55.38802788844621</v>
      </c>
      <c r="G46" s="8">
        <v>0</v>
      </c>
      <c r="H46" s="8">
        <v>0</v>
      </c>
      <c r="I46" s="8">
        <v>0</v>
      </c>
      <c r="J46" s="7">
        <v>0</v>
      </c>
      <c r="K46" s="8">
        <f t="shared" si="8"/>
        <v>542500</v>
      </c>
      <c r="L46" s="8">
        <f t="shared" si="6"/>
        <v>552200</v>
      </c>
      <c r="M46" s="8">
        <f t="shared" si="2"/>
        <v>305852.69</v>
      </c>
      <c r="N46" s="7">
        <f t="shared" si="3"/>
        <v>55.38802788844621</v>
      </c>
    </row>
    <row r="47" spans="1:14" ht="18.75">
      <c r="A47" s="11" t="s">
        <v>73</v>
      </c>
      <c r="B47" s="19" t="s">
        <v>74</v>
      </c>
      <c r="C47" s="14">
        <f>C48+C49+C50</f>
        <v>5003700</v>
      </c>
      <c r="D47" s="14">
        <f>D48+D49+D50</f>
        <v>5755116.22</v>
      </c>
      <c r="E47" s="14">
        <f>E48+E49+E50</f>
        <v>2832879.98</v>
      </c>
      <c r="F47" s="7">
        <f t="shared" si="0"/>
        <v>49.22367979564451</v>
      </c>
      <c r="G47" s="14">
        <f>G48+G49+G50</f>
        <v>0</v>
      </c>
      <c r="H47" s="14">
        <f>H48+H49+H50</f>
        <v>15408.58</v>
      </c>
      <c r="I47" s="14">
        <f>I48+I49+I50</f>
        <v>0</v>
      </c>
      <c r="J47" s="7">
        <v>0</v>
      </c>
      <c r="K47" s="8">
        <f t="shared" si="8"/>
        <v>5003700</v>
      </c>
      <c r="L47" s="8">
        <f t="shared" si="6"/>
        <v>5770524.8</v>
      </c>
      <c r="M47" s="8">
        <f t="shared" si="2"/>
        <v>2832879.98</v>
      </c>
      <c r="N47" s="7">
        <f t="shared" si="3"/>
        <v>49.09224166231813</v>
      </c>
    </row>
    <row r="48" spans="1:14" ht="37.5">
      <c r="A48" s="11" t="s">
        <v>75</v>
      </c>
      <c r="B48" s="19" t="s">
        <v>76</v>
      </c>
      <c r="C48" s="14">
        <v>50000</v>
      </c>
      <c r="D48" s="14">
        <v>451200</v>
      </c>
      <c r="E48" s="14">
        <v>406706.1</v>
      </c>
      <c r="F48" s="7">
        <f t="shared" si="0"/>
        <v>90.13876329787234</v>
      </c>
      <c r="G48" s="8">
        <v>0</v>
      </c>
      <c r="H48" s="8">
        <v>0</v>
      </c>
      <c r="I48" s="8">
        <v>0</v>
      </c>
      <c r="J48" s="7">
        <v>0</v>
      </c>
      <c r="K48" s="8">
        <f t="shared" si="8"/>
        <v>50000</v>
      </c>
      <c r="L48" s="8">
        <f t="shared" si="6"/>
        <v>451200</v>
      </c>
      <c r="M48" s="8">
        <f t="shared" si="2"/>
        <v>406706.1</v>
      </c>
      <c r="N48" s="7">
        <f t="shared" si="3"/>
        <v>90.13876329787234</v>
      </c>
    </row>
    <row r="49" spans="1:14" ht="37.5">
      <c r="A49" s="11" t="s">
        <v>77</v>
      </c>
      <c r="B49" s="19" t="s">
        <v>78</v>
      </c>
      <c r="C49" s="14">
        <v>4803700</v>
      </c>
      <c r="D49" s="14">
        <v>5218116.22</v>
      </c>
      <c r="E49" s="14">
        <v>2380273.88</v>
      </c>
      <c r="F49" s="7">
        <f t="shared" si="0"/>
        <v>45.61557810607752</v>
      </c>
      <c r="G49" s="8">
        <v>0</v>
      </c>
      <c r="H49" s="8">
        <v>15408.58</v>
      </c>
      <c r="I49" s="8">
        <v>0</v>
      </c>
      <c r="J49" s="7">
        <v>0</v>
      </c>
      <c r="K49" s="8">
        <f t="shared" si="8"/>
        <v>4803700</v>
      </c>
      <c r="L49" s="8">
        <f t="shared" si="6"/>
        <v>5233524.8</v>
      </c>
      <c r="M49" s="8">
        <f t="shared" si="2"/>
        <v>2380273.88</v>
      </c>
      <c r="N49" s="7">
        <f t="shared" si="3"/>
        <v>45.48127640476644</v>
      </c>
    </row>
    <row r="50" spans="1:14" ht="37.5">
      <c r="A50" s="11" t="s">
        <v>79</v>
      </c>
      <c r="B50" s="19" t="s">
        <v>80</v>
      </c>
      <c r="C50" s="14">
        <v>150000</v>
      </c>
      <c r="D50" s="14">
        <v>85800</v>
      </c>
      <c r="E50" s="14">
        <v>45900</v>
      </c>
      <c r="F50" s="7">
        <f t="shared" si="0"/>
        <v>53.4965034965035</v>
      </c>
      <c r="G50" s="8">
        <v>0</v>
      </c>
      <c r="H50" s="8">
        <v>0</v>
      </c>
      <c r="I50" s="8">
        <v>0</v>
      </c>
      <c r="J50" s="7">
        <v>0</v>
      </c>
      <c r="K50" s="8">
        <f t="shared" si="8"/>
        <v>150000</v>
      </c>
      <c r="L50" s="8">
        <f t="shared" si="6"/>
        <v>85800</v>
      </c>
      <c r="M50" s="8">
        <f t="shared" si="2"/>
        <v>45900</v>
      </c>
      <c r="N50" s="7">
        <f t="shared" si="3"/>
        <v>53.4965034965035</v>
      </c>
    </row>
    <row r="51" spans="1:14" ht="18.75">
      <c r="A51" s="11" t="s">
        <v>81</v>
      </c>
      <c r="B51" s="19" t="s">
        <v>82</v>
      </c>
      <c r="C51" s="14">
        <f>C52+C53</f>
        <v>3745430</v>
      </c>
      <c r="D51" s="14">
        <f>D52+D53</f>
        <v>6328830</v>
      </c>
      <c r="E51" s="14">
        <f>E52+E53</f>
        <v>3763524.15</v>
      </c>
      <c r="F51" s="7">
        <f t="shared" si="0"/>
        <v>59.466349230426474</v>
      </c>
      <c r="G51" s="14">
        <f>G53</f>
        <v>0</v>
      </c>
      <c r="H51" s="14">
        <f>H53+H52</f>
        <v>5000000</v>
      </c>
      <c r="I51" s="14">
        <f>I53+I52</f>
        <v>16900</v>
      </c>
      <c r="J51" s="7">
        <f t="shared" si="4"/>
        <v>0.338</v>
      </c>
      <c r="K51" s="14">
        <f>K53+K52</f>
        <v>3745430</v>
      </c>
      <c r="L51" s="14">
        <f>L53+L52</f>
        <v>11328830</v>
      </c>
      <c r="M51" s="14">
        <f>M53+M52</f>
        <v>3780424.15</v>
      </c>
      <c r="N51" s="7">
        <f t="shared" si="3"/>
        <v>33.36994332159632</v>
      </c>
    </row>
    <row r="52" spans="1:14" ht="18.75">
      <c r="A52" s="16">
        <v>6011</v>
      </c>
      <c r="B52" s="20" t="s">
        <v>117</v>
      </c>
      <c r="C52" s="14">
        <v>100000</v>
      </c>
      <c r="D52" s="14">
        <v>200000</v>
      </c>
      <c r="E52" s="14">
        <v>0</v>
      </c>
      <c r="F52" s="7">
        <f t="shared" si="0"/>
        <v>0</v>
      </c>
      <c r="G52" s="14">
        <v>0</v>
      </c>
      <c r="H52" s="14">
        <v>5000000</v>
      </c>
      <c r="I52" s="14">
        <v>16900</v>
      </c>
      <c r="J52" s="7">
        <f t="shared" si="4"/>
        <v>0.338</v>
      </c>
      <c r="K52" s="8">
        <f>C52+G52</f>
        <v>100000</v>
      </c>
      <c r="L52" s="8">
        <f>D52+H52</f>
        <v>5200000</v>
      </c>
      <c r="M52" s="8">
        <f t="shared" si="2"/>
        <v>16900</v>
      </c>
      <c r="N52" s="7">
        <f t="shared" si="3"/>
        <v>0.325</v>
      </c>
    </row>
    <row r="53" spans="1:14" ht="18.75">
      <c r="A53" s="11" t="s">
        <v>83</v>
      </c>
      <c r="B53" s="19" t="s">
        <v>84</v>
      </c>
      <c r="C53" s="14">
        <v>3645430</v>
      </c>
      <c r="D53" s="14">
        <v>6128830</v>
      </c>
      <c r="E53" s="14">
        <v>3763524.15</v>
      </c>
      <c r="F53" s="7">
        <f t="shared" si="0"/>
        <v>61.406894138032875</v>
      </c>
      <c r="G53" s="8">
        <v>0</v>
      </c>
      <c r="H53" s="8">
        <v>0</v>
      </c>
      <c r="I53" s="8">
        <v>0</v>
      </c>
      <c r="J53" s="7">
        <v>0</v>
      </c>
      <c r="K53" s="8">
        <f>C53+G53</f>
        <v>3645430</v>
      </c>
      <c r="L53" s="8">
        <f>D53+H53</f>
        <v>6128830</v>
      </c>
      <c r="M53" s="8">
        <f t="shared" si="2"/>
        <v>3763524.15</v>
      </c>
      <c r="N53" s="7">
        <f t="shared" si="3"/>
        <v>61.406894138032875</v>
      </c>
    </row>
    <row r="54" spans="1:14" ht="18.75">
      <c r="A54" s="11" t="s">
        <v>85</v>
      </c>
      <c r="B54" s="19" t="s">
        <v>86</v>
      </c>
      <c r="C54" s="14">
        <f>C55+C56+C57+C58</f>
        <v>1550000</v>
      </c>
      <c r="D54" s="14">
        <f>D55+D56+D57+D58+D59+D60+D61</f>
        <v>6238000</v>
      </c>
      <c r="E54" s="14">
        <f>E55+E56+E57+E58+E59+E60+E61</f>
        <v>1459012.32</v>
      </c>
      <c r="F54" s="7">
        <f t="shared" si="0"/>
        <v>23.38910420006412</v>
      </c>
      <c r="G54" s="14">
        <f>G55+G56+G57+G58+G59+G61</f>
        <v>0</v>
      </c>
      <c r="H54" s="14">
        <f>H55+H56+H57+H58+H59+H61</f>
        <v>11803128.79</v>
      </c>
      <c r="I54" s="14">
        <f>I55+I56+I57+I58+I59+I61</f>
        <v>2811.88</v>
      </c>
      <c r="J54" s="7">
        <f t="shared" si="4"/>
        <v>0.023823174770255136</v>
      </c>
      <c r="K54" s="14">
        <f>K55+K56+K57+K58+K61</f>
        <v>1550000</v>
      </c>
      <c r="L54" s="8">
        <f aca="true" t="shared" si="9" ref="L54:L61">D54+H54</f>
        <v>18041128.79</v>
      </c>
      <c r="M54" s="8">
        <f t="shared" si="2"/>
        <v>1461824.2</v>
      </c>
      <c r="N54" s="7">
        <f t="shared" si="3"/>
        <v>8.102731359083657</v>
      </c>
    </row>
    <row r="55" spans="1:14" ht="18.75">
      <c r="A55" s="11" t="s">
        <v>87</v>
      </c>
      <c r="B55" s="19" t="s">
        <v>88</v>
      </c>
      <c r="C55" s="14">
        <v>50000</v>
      </c>
      <c r="D55" s="14">
        <v>400000</v>
      </c>
      <c r="E55" s="14">
        <v>0</v>
      </c>
      <c r="F55" s="7">
        <v>0</v>
      </c>
      <c r="G55" s="8">
        <v>0</v>
      </c>
      <c r="H55" s="8">
        <v>25564.29</v>
      </c>
      <c r="I55" s="8">
        <v>0</v>
      </c>
      <c r="J55" s="7">
        <v>0</v>
      </c>
      <c r="K55" s="8">
        <f aca="true" t="shared" si="10" ref="K55:K61">C55+G55</f>
        <v>50000</v>
      </c>
      <c r="L55" s="8">
        <f t="shared" si="9"/>
        <v>425564.29</v>
      </c>
      <c r="M55" s="8">
        <f t="shared" si="2"/>
        <v>0</v>
      </c>
      <c r="N55" s="7">
        <f t="shared" si="3"/>
        <v>0</v>
      </c>
    </row>
    <row r="56" spans="1:14" ht="18.75">
      <c r="A56" s="16">
        <v>7330</v>
      </c>
      <c r="B56" s="20" t="s">
        <v>109</v>
      </c>
      <c r="C56" s="14">
        <v>0</v>
      </c>
      <c r="D56" s="14">
        <v>0</v>
      </c>
      <c r="E56" s="14">
        <v>0</v>
      </c>
      <c r="F56" s="7">
        <v>0</v>
      </c>
      <c r="G56" s="8">
        <v>0</v>
      </c>
      <c r="H56" s="8">
        <v>8045000</v>
      </c>
      <c r="I56" s="8">
        <v>0</v>
      </c>
      <c r="J56" s="7">
        <v>0</v>
      </c>
      <c r="K56" s="8">
        <f t="shared" si="10"/>
        <v>0</v>
      </c>
      <c r="L56" s="8">
        <f t="shared" si="9"/>
        <v>8045000</v>
      </c>
      <c r="M56" s="8">
        <f t="shared" si="2"/>
        <v>0</v>
      </c>
      <c r="N56" s="7">
        <v>0</v>
      </c>
    </row>
    <row r="57" spans="1:14" ht="37.5">
      <c r="A57" s="16">
        <v>7363</v>
      </c>
      <c r="B57" s="20" t="s">
        <v>107</v>
      </c>
      <c r="C57" s="14">
        <v>0</v>
      </c>
      <c r="D57" s="14">
        <v>0</v>
      </c>
      <c r="E57" s="14">
        <v>0</v>
      </c>
      <c r="F57" s="7">
        <v>0</v>
      </c>
      <c r="G57" s="8">
        <v>0</v>
      </c>
      <c r="H57" s="8">
        <v>1982564.5</v>
      </c>
      <c r="I57" s="8">
        <v>2811.88</v>
      </c>
      <c r="J57" s="7">
        <f>(I57/H57)*100</f>
        <v>0.14183044233869818</v>
      </c>
      <c r="K57" s="8">
        <f t="shared" si="10"/>
        <v>0</v>
      </c>
      <c r="L57" s="8">
        <f t="shared" si="9"/>
        <v>1982564.5</v>
      </c>
      <c r="M57" s="8">
        <f t="shared" si="2"/>
        <v>2811.88</v>
      </c>
      <c r="N57" s="7">
        <f t="shared" si="3"/>
        <v>0.14183044233869818</v>
      </c>
    </row>
    <row r="58" spans="1:14" ht="37.5">
      <c r="A58" s="16" t="s">
        <v>89</v>
      </c>
      <c r="B58" s="19" t="s">
        <v>90</v>
      </c>
      <c r="C58" s="14">
        <v>1500000</v>
      </c>
      <c r="D58" s="14">
        <v>5600000</v>
      </c>
      <c r="E58" s="14">
        <v>1221724.32</v>
      </c>
      <c r="F58" s="7">
        <f t="shared" si="0"/>
        <v>21.816505714285718</v>
      </c>
      <c r="G58" s="8">
        <v>0</v>
      </c>
      <c r="H58" s="8">
        <v>0</v>
      </c>
      <c r="I58" s="8">
        <v>0</v>
      </c>
      <c r="J58" s="7">
        <v>0</v>
      </c>
      <c r="K58" s="8">
        <f t="shared" si="10"/>
        <v>1500000</v>
      </c>
      <c r="L58" s="8">
        <f t="shared" si="9"/>
        <v>5600000</v>
      </c>
      <c r="M58" s="8">
        <f t="shared" si="2"/>
        <v>1221724.32</v>
      </c>
      <c r="N58" s="7">
        <f t="shared" si="3"/>
        <v>21.816505714285718</v>
      </c>
    </row>
    <row r="59" spans="1:14" ht="18.75">
      <c r="A59" s="16">
        <v>7670</v>
      </c>
      <c r="B59" s="19" t="s">
        <v>121</v>
      </c>
      <c r="C59" s="14">
        <v>0</v>
      </c>
      <c r="D59" s="14">
        <v>0</v>
      </c>
      <c r="E59" s="14">
        <v>0</v>
      </c>
      <c r="F59" s="7">
        <v>0</v>
      </c>
      <c r="G59" s="8">
        <v>0</v>
      </c>
      <c r="H59" s="8">
        <v>1500000</v>
      </c>
      <c r="I59" s="8">
        <v>0</v>
      </c>
      <c r="J59" s="7">
        <v>0</v>
      </c>
      <c r="K59" s="8">
        <f t="shared" si="10"/>
        <v>0</v>
      </c>
      <c r="L59" s="8">
        <f t="shared" si="9"/>
        <v>1500000</v>
      </c>
      <c r="M59" s="8">
        <f>E59+I59</f>
        <v>0</v>
      </c>
      <c r="N59" s="7">
        <f t="shared" si="3"/>
        <v>0</v>
      </c>
    </row>
    <row r="60" spans="1:14" ht="18.75">
      <c r="A60" s="16">
        <v>7680</v>
      </c>
      <c r="B60" s="19" t="s">
        <v>123</v>
      </c>
      <c r="C60" s="14">
        <v>0</v>
      </c>
      <c r="D60" s="14">
        <v>38000</v>
      </c>
      <c r="E60" s="14">
        <v>37340</v>
      </c>
      <c r="F60" s="7">
        <f t="shared" si="0"/>
        <v>98.26315789473684</v>
      </c>
      <c r="G60" s="8">
        <v>0</v>
      </c>
      <c r="H60" s="8">
        <v>0</v>
      </c>
      <c r="I60" s="8">
        <v>0</v>
      </c>
      <c r="J60" s="7">
        <v>0</v>
      </c>
      <c r="K60" s="8">
        <f t="shared" si="10"/>
        <v>0</v>
      </c>
      <c r="L60" s="8">
        <f>D60+H60</f>
        <v>38000</v>
      </c>
      <c r="M60" s="8">
        <f>E60+I60</f>
        <v>37340</v>
      </c>
      <c r="N60" s="7">
        <f t="shared" si="3"/>
        <v>98.26315789473684</v>
      </c>
    </row>
    <row r="61" spans="1:14" ht="18.75">
      <c r="A61" s="16">
        <v>7693</v>
      </c>
      <c r="B61" s="25" t="s">
        <v>116</v>
      </c>
      <c r="C61" s="14">
        <v>0</v>
      </c>
      <c r="D61" s="14">
        <v>200000</v>
      </c>
      <c r="E61" s="14">
        <v>199948</v>
      </c>
      <c r="F61" s="7">
        <f t="shared" si="0"/>
        <v>99.97399999999999</v>
      </c>
      <c r="G61" s="8">
        <v>0</v>
      </c>
      <c r="H61" s="8">
        <v>250000</v>
      </c>
      <c r="I61" s="8">
        <v>0</v>
      </c>
      <c r="J61" s="7">
        <v>0</v>
      </c>
      <c r="K61" s="8">
        <f t="shared" si="10"/>
        <v>0</v>
      </c>
      <c r="L61" s="8">
        <f t="shared" si="9"/>
        <v>450000</v>
      </c>
      <c r="M61" s="8">
        <f t="shared" si="2"/>
        <v>199948</v>
      </c>
      <c r="N61" s="7">
        <f t="shared" si="3"/>
        <v>44.43288888888889</v>
      </c>
    </row>
    <row r="62" spans="1:14" ht="18.75">
      <c r="A62" s="16" t="s">
        <v>91</v>
      </c>
      <c r="B62" s="19" t="s">
        <v>92</v>
      </c>
      <c r="C62" s="14">
        <f>C63+C64+C65+C66+C67+C68</f>
        <v>1247470</v>
      </c>
      <c r="D62" s="14">
        <f>D63+D64+D65+D66+D67+D68</f>
        <v>1733470</v>
      </c>
      <c r="E62" s="14">
        <f>E63+E64+E65+E66+E67+E68</f>
        <v>841867.65</v>
      </c>
      <c r="F62" s="7">
        <f t="shared" si="0"/>
        <v>48.56545830040324</v>
      </c>
      <c r="G62" s="14">
        <f>G63+G64+G65+G66+G67+G68</f>
        <v>60000</v>
      </c>
      <c r="H62" s="14">
        <f>H63+H64+H65+H66+H67+H68</f>
        <v>418379.91</v>
      </c>
      <c r="I62" s="14">
        <f>I63+I64+I65+I66+I67+I68</f>
        <v>20304</v>
      </c>
      <c r="J62" s="7">
        <f>(I62/H62)*100</f>
        <v>4.85300548967564</v>
      </c>
      <c r="K62" s="14">
        <f>K63+K64+K65+K66+K67+K68</f>
        <v>1307470</v>
      </c>
      <c r="L62" s="14">
        <f>L63+L64+L65+L66+L67+L68</f>
        <v>2151849.91</v>
      </c>
      <c r="M62" s="14">
        <f>M63+M64+M65+M66+M67+M68</f>
        <v>862171.65</v>
      </c>
      <c r="N62" s="7">
        <f t="shared" si="3"/>
        <v>40.06653280014311</v>
      </c>
    </row>
    <row r="63" spans="1:14" ht="37.5">
      <c r="A63" s="16" t="s">
        <v>93</v>
      </c>
      <c r="B63" s="19" t="s">
        <v>94</v>
      </c>
      <c r="C63" s="14">
        <v>250000</v>
      </c>
      <c r="D63" s="14">
        <v>236000</v>
      </c>
      <c r="E63" s="14">
        <v>37186</v>
      </c>
      <c r="F63" s="7">
        <f t="shared" si="0"/>
        <v>15.756779661016948</v>
      </c>
      <c r="G63" s="8">
        <v>0</v>
      </c>
      <c r="H63" s="8">
        <v>40000</v>
      </c>
      <c r="I63" s="8">
        <v>0</v>
      </c>
      <c r="J63" s="7">
        <f>(I63/H63)*100</f>
        <v>0</v>
      </c>
      <c r="K63" s="8">
        <f aca="true" t="shared" si="11" ref="K63:L68">C63+G63</f>
        <v>250000</v>
      </c>
      <c r="L63" s="8">
        <f t="shared" si="11"/>
        <v>276000</v>
      </c>
      <c r="M63" s="8">
        <f t="shared" si="2"/>
        <v>37186</v>
      </c>
      <c r="N63" s="7">
        <f t="shared" si="3"/>
        <v>13.473188405797101</v>
      </c>
    </row>
    <row r="64" spans="1:14" ht="42.75" customHeight="1">
      <c r="A64" s="16" t="s">
        <v>95</v>
      </c>
      <c r="B64" s="19" t="s">
        <v>96</v>
      </c>
      <c r="C64" s="14">
        <v>751500</v>
      </c>
      <c r="D64" s="14">
        <v>751500</v>
      </c>
      <c r="E64" s="14">
        <v>393519.25</v>
      </c>
      <c r="F64" s="7">
        <f t="shared" si="0"/>
        <v>52.36450432468397</v>
      </c>
      <c r="G64" s="8">
        <v>0</v>
      </c>
      <c r="H64" s="8">
        <v>0</v>
      </c>
      <c r="I64" s="8">
        <v>0</v>
      </c>
      <c r="J64" s="7">
        <v>0</v>
      </c>
      <c r="K64" s="8">
        <f t="shared" si="11"/>
        <v>751500</v>
      </c>
      <c r="L64" s="8">
        <f t="shared" si="11"/>
        <v>751500</v>
      </c>
      <c r="M64" s="8">
        <f t="shared" si="2"/>
        <v>393519.25</v>
      </c>
      <c r="N64" s="7">
        <f t="shared" si="3"/>
        <v>52.36450432468397</v>
      </c>
    </row>
    <row r="65" spans="1:14" ht="19.5" customHeight="1">
      <c r="A65" s="16" t="s">
        <v>97</v>
      </c>
      <c r="B65" s="19" t="s">
        <v>98</v>
      </c>
      <c r="C65" s="14">
        <v>49000</v>
      </c>
      <c r="D65" s="14">
        <v>549000</v>
      </c>
      <c r="E65" s="14">
        <v>406662.4</v>
      </c>
      <c r="F65" s="7">
        <f t="shared" si="0"/>
        <v>74.07329690346084</v>
      </c>
      <c r="G65" s="8">
        <v>0</v>
      </c>
      <c r="H65" s="8">
        <v>0</v>
      </c>
      <c r="I65" s="8">
        <v>0</v>
      </c>
      <c r="J65" s="7">
        <v>0</v>
      </c>
      <c r="K65" s="8">
        <f t="shared" si="11"/>
        <v>49000</v>
      </c>
      <c r="L65" s="8">
        <f t="shared" si="11"/>
        <v>549000</v>
      </c>
      <c r="M65" s="8">
        <f t="shared" si="2"/>
        <v>406662.4</v>
      </c>
      <c r="N65" s="7">
        <f t="shared" si="3"/>
        <v>74.07329690346084</v>
      </c>
    </row>
    <row r="66" spans="1:14" ht="18.75">
      <c r="A66" s="16">
        <v>8240</v>
      </c>
      <c r="B66" s="20" t="s">
        <v>115</v>
      </c>
      <c r="C66" s="14">
        <v>46970</v>
      </c>
      <c r="D66" s="14">
        <v>46970</v>
      </c>
      <c r="E66" s="14">
        <v>4500</v>
      </c>
      <c r="F66" s="7">
        <f t="shared" si="0"/>
        <v>9.580583351075154</v>
      </c>
      <c r="G66" s="8">
        <v>0</v>
      </c>
      <c r="H66" s="8">
        <v>0</v>
      </c>
      <c r="I66" s="8">
        <v>0</v>
      </c>
      <c r="J66" s="7">
        <v>0</v>
      </c>
      <c r="K66" s="8">
        <f t="shared" si="11"/>
        <v>46970</v>
      </c>
      <c r="L66" s="8">
        <f t="shared" si="11"/>
        <v>46970</v>
      </c>
      <c r="M66" s="8">
        <f t="shared" si="2"/>
        <v>4500</v>
      </c>
      <c r="N66" s="7">
        <f t="shared" si="3"/>
        <v>9.580583351075154</v>
      </c>
    </row>
    <row r="67" spans="1:14" ht="18.75">
      <c r="A67" s="16">
        <v>8340</v>
      </c>
      <c r="B67" s="20" t="s">
        <v>110</v>
      </c>
      <c r="C67" s="14">
        <v>0</v>
      </c>
      <c r="D67" s="14">
        <v>0</v>
      </c>
      <c r="E67" s="14">
        <v>0</v>
      </c>
      <c r="F67" s="7">
        <v>0</v>
      </c>
      <c r="G67" s="8">
        <v>60000</v>
      </c>
      <c r="H67" s="8">
        <v>378379.91</v>
      </c>
      <c r="I67" s="8">
        <v>20304</v>
      </c>
      <c r="J67" s="7">
        <f>(I67/H67)*100</f>
        <v>5.366035421912332</v>
      </c>
      <c r="K67" s="8">
        <f t="shared" si="11"/>
        <v>60000</v>
      </c>
      <c r="L67" s="8">
        <f t="shared" si="11"/>
        <v>378379.91</v>
      </c>
      <c r="M67" s="8">
        <f t="shared" si="2"/>
        <v>20304</v>
      </c>
      <c r="N67" s="7">
        <f t="shared" si="3"/>
        <v>5.366035421912332</v>
      </c>
    </row>
    <row r="68" spans="1:16" ht="20.25" customHeight="1">
      <c r="A68" s="16" t="s">
        <v>99</v>
      </c>
      <c r="B68" s="19" t="s">
        <v>100</v>
      </c>
      <c r="C68" s="14">
        <v>150000</v>
      </c>
      <c r="D68" s="14">
        <v>150000</v>
      </c>
      <c r="E68" s="14">
        <v>0</v>
      </c>
      <c r="F68" s="7">
        <f t="shared" si="0"/>
        <v>0</v>
      </c>
      <c r="G68" s="6">
        <v>0</v>
      </c>
      <c r="H68" s="6">
        <v>0</v>
      </c>
      <c r="I68" s="6">
        <v>0</v>
      </c>
      <c r="J68" s="7">
        <v>0</v>
      </c>
      <c r="K68" s="8">
        <f t="shared" si="11"/>
        <v>150000</v>
      </c>
      <c r="L68" s="8">
        <f t="shared" si="11"/>
        <v>150000</v>
      </c>
      <c r="M68" s="8">
        <f t="shared" si="2"/>
        <v>0</v>
      </c>
      <c r="N68" s="7">
        <f t="shared" si="3"/>
        <v>0</v>
      </c>
      <c r="O68" s="5"/>
      <c r="P68" s="5"/>
    </row>
    <row r="69" spans="1:16" ht="24.75" customHeight="1">
      <c r="A69" s="16">
        <v>9000</v>
      </c>
      <c r="B69" s="19" t="s">
        <v>112</v>
      </c>
      <c r="C69" s="14">
        <f>C71</f>
        <v>0</v>
      </c>
      <c r="D69" s="14">
        <f>D70+D71</f>
        <v>2982400</v>
      </c>
      <c r="E69" s="14">
        <f>E70+E71</f>
        <v>2222400</v>
      </c>
      <c r="F69" s="7">
        <f t="shared" si="0"/>
        <v>74.51716738197425</v>
      </c>
      <c r="G69" s="14">
        <f>G71</f>
        <v>0</v>
      </c>
      <c r="H69" s="14">
        <f>H71</f>
        <v>989900</v>
      </c>
      <c r="I69" s="14">
        <f>I71</f>
        <v>497600</v>
      </c>
      <c r="J69" s="7">
        <f>(I69/H69)*100</f>
        <v>50.267703808465505</v>
      </c>
      <c r="K69" s="14">
        <f>K71</f>
        <v>0</v>
      </c>
      <c r="L69" s="8">
        <f>D69+H69</f>
        <v>3972300</v>
      </c>
      <c r="M69" s="8">
        <f t="shared" si="2"/>
        <v>2720000</v>
      </c>
      <c r="N69" s="7">
        <f t="shared" si="3"/>
        <v>68.47418372227678</v>
      </c>
      <c r="O69" s="5"/>
      <c r="P69" s="5"/>
    </row>
    <row r="70" spans="1:16" ht="24.75" customHeight="1">
      <c r="A70" s="16">
        <v>9770</v>
      </c>
      <c r="B70" s="19" t="s">
        <v>124</v>
      </c>
      <c r="C70" s="14">
        <v>0</v>
      </c>
      <c r="D70" s="14">
        <v>160000</v>
      </c>
      <c r="E70" s="14">
        <v>0</v>
      </c>
      <c r="F70" s="7">
        <f t="shared" si="0"/>
        <v>0</v>
      </c>
      <c r="G70" s="14"/>
      <c r="H70" s="14"/>
      <c r="I70" s="14"/>
      <c r="J70" s="7"/>
      <c r="K70" s="14"/>
      <c r="L70" s="8">
        <f>D70+H70</f>
        <v>160000</v>
      </c>
      <c r="M70" s="8">
        <f>E70+I70</f>
        <v>0</v>
      </c>
      <c r="N70" s="7">
        <f t="shared" si="3"/>
        <v>0</v>
      </c>
      <c r="O70" s="5"/>
      <c r="P70" s="5"/>
    </row>
    <row r="71" spans="1:16" ht="43.5" customHeight="1">
      <c r="A71" s="16">
        <v>9800</v>
      </c>
      <c r="B71" s="20" t="s">
        <v>111</v>
      </c>
      <c r="C71" s="14">
        <v>0</v>
      </c>
      <c r="D71" s="14">
        <v>2822400</v>
      </c>
      <c r="E71" s="14">
        <v>2222400</v>
      </c>
      <c r="F71" s="7">
        <f t="shared" si="0"/>
        <v>78.74149659863946</v>
      </c>
      <c r="G71" s="6">
        <v>0</v>
      </c>
      <c r="H71" s="6">
        <v>989900</v>
      </c>
      <c r="I71" s="6">
        <v>497600</v>
      </c>
      <c r="J71" s="7">
        <f>(I71/H71)*100</f>
        <v>50.267703808465505</v>
      </c>
      <c r="K71" s="8">
        <f>C71+G71</f>
        <v>0</v>
      </c>
      <c r="L71" s="8">
        <f>D71+H71</f>
        <v>3812300</v>
      </c>
      <c r="M71" s="8">
        <f t="shared" si="2"/>
        <v>2720000</v>
      </c>
      <c r="N71" s="7">
        <f t="shared" si="3"/>
        <v>71.34800514125331</v>
      </c>
      <c r="O71" s="5"/>
      <c r="P71" s="5"/>
    </row>
    <row r="72" spans="1:14" ht="18.75">
      <c r="A72" s="21" t="s">
        <v>101</v>
      </c>
      <c r="B72" s="22"/>
      <c r="C72" s="23">
        <f>C9+C13+C27+C30+C42+C47+C51+C54+C62+C69</f>
        <v>248514800</v>
      </c>
      <c r="D72" s="23">
        <f>D9+D13+D27+D30+D42+D47+D51+D54+D62+D69</f>
        <v>282689091.22</v>
      </c>
      <c r="E72" s="23">
        <f>E9+E13+E27+E30+E42+E47+E51+E54+E62+E69</f>
        <v>141021841.92</v>
      </c>
      <c r="F72" s="24">
        <f t="shared" si="0"/>
        <v>49.88584501488638</v>
      </c>
      <c r="G72" s="23">
        <f>G9+G13+G27+G30+G42+G47+G51+G54+G62+G69</f>
        <v>2093400</v>
      </c>
      <c r="H72" s="23">
        <f>H9+H13+H27+H30+H42+H47+H51+H54+H62+H69</f>
        <v>26277555.41</v>
      </c>
      <c r="I72" s="23">
        <f>I9+I13+I27+I30+I42+I47+I51+I54+I62+I69</f>
        <v>6079611.8</v>
      </c>
      <c r="J72" s="24">
        <f>(I72/H72)*100</f>
        <v>23.136139207554997</v>
      </c>
      <c r="K72" s="23">
        <f>K9+K13+K27+K30+K42+K47+K51+K54+K62+K69</f>
        <v>250608200</v>
      </c>
      <c r="L72" s="23">
        <f>L9+L13+L27+L30+L42+L47+L51+L54+L62+L69</f>
        <v>308966646.63000005</v>
      </c>
      <c r="M72" s="23">
        <f>M9+M13+M27+M30+M42+M47+M51+M54+M62+M69</f>
        <v>147101453.72</v>
      </c>
      <c r="N72" s="24">
        <f t="shared" si="3"/>
        <v>47.6107875476151</v>
      </c>
    </row>
    <row r="73" spans="2:13" ht="18.75">
      <c r="B73" s="15"/>
      <c r="L73" s="13"/>
      <c r="M73" s="13"/>
    </row>
    <row r="74" spans="2:13" ht="18.75">
      <c r="B74" s="15"/>
      <c r="C74" s="18"/>
      <c r="D74" s="18"/>
      <c r="E74" s="18"/>
      <c r="G74" s="9"/>
      <c r="H74" s="9"/>
      <c r="I74" s="13"/>
      <c r="K74" s="13"/>
      <c r="L74" s="13"/>
      <c r="M74" s="13"/>
    </row>
    <row r="75" spans="2:13" ht="18.75">
      <c r="B75" s="15"/>
      <c r="C75" s="12"/>
      <c r="D75" s="12"/>
      <c r="E75" s="12"/>
      <c r="G75" s="13"/>
      <c r="H75" s="13"/>
      <c r="I75" s="13"/>
      <c r="K75" s="13"/>
      <c r="L75" s="13"/>
      <c r="M75" s="13"/>
    </row>
    <row r="76" spans="2:13" ht="18.75">
      <c r="B76" s="15"/>
      <c r="K76" s="13"/>
      <c r="L76" s="13"/>
      <c r="M76" s="13"/>
    </row>
    <row r="77" spans="2:13" ht="18.75">
      <c r="B77" s="15"/>
      <c r="C77" s="13"/>
      <c r="L77" s="13"/>
      <c r="M77" s="13"/>
    </row>
    <row r="78" spans="2:12" ht="18.75">
      <c r="B78" s="15"/>
      <c r="L78" s="13"/>
    </row>
    <row r="79" ht="18.75">
      <c r="B79" s="15"/>
    </row>
    <row r="80" ht="18.75">
      <c r="B80" s="15"/>
    </row>
    <row r="81" ht="18.75">
      <c r="B81" s="15"/>
    </row>
    <row r="82" ht="18.75">
      <c r="B82" s="15"/>
    </row>
    <row r="83" ht="18.75">
      <c r="B83" s="15"/>
    </row>
    <row r="84" ht="18.75">
      <c r="B84" s="15"/>
    </row>
    <row r="85" ht="18.75">
      <c r="B85" s="15"/>
    </row>
    <row r="86" ht="18.75">
      <c r="B86" s="15"/>
    </row>
  </sheetData>
  <sheetProtection/>
  <mergeCells count="19">
    <mergeCell ref="A4:N4"/>
    <mergeCell ref="G6:J6"/>
    <mergeCell ref="B1:E1"/>
    <mergeCell ref="D7:D8"/>
    <mergeCell ref="E7:E8"/>
    <mergeCell ref="K6:N6"/>
    <mergeCell ref="K7:K8"/>
    <mergeCell ref="L7:L8"/>
    <mergeCell ref="B6:B8"/>
    <mergeCell ref="C7:C8"/>
    <mergeCell ref="F7:F8"/>
    <mergeCell ref="C6:F6"/>
    <mergeCell ref="A6:A8"/>
    <mergeCell ref="M7:M8"/>
    <mergeCell ref="N7:N8"/>
    <mergeCell ref="G7:G8"/>
    <mergeCell ref="J7:J8"/>
    <mergeCell ref="H7:H8"/>
    <mergeCell ref="I7:I8"/>
  </mergeCells>
  <printOptions/>
  <pageMargins left="0.2" right="0.2" top="0.41" bottom="0.03" header="0.43" footer="0.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2023-07-07T07:47:28Z</cp:lastPrinted>
  <dcterms:created xsi:type="dcterms:W3CDTF">2003-07-29T11:52:02Z</dcterms:created>
  <dcterms:modified xsi:type="dcterms:W3CDTF">2023-07-07T07:47:30Z</dcterms:modified>
  <cp:category/>
  <cp:version/>
  <cp:contentType/>
  <cp:contentStatus/>
</cp:coreProperties>
</file>